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S\_Public\CS IMPO\"/>
    </mc:Choice>
  </mc:AlternateContent>
  <xr:revisionPtr revIDLastSave="0" documentId="13_ncr:1_{AB099C77-123B-4742-A517-EA6F035D3F66}" xr6:coauthVersionLast="46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Dic-Ene 22" sheetId="41" r:id="rId1"/>
    <sheet name="Feb- Mar" sheetId="36" r:id="rId2"/>
    <sheet name="Abr-May" sheetId="37" r:id="rId3"/>
    <sheet name="Jun-Jul" sheetId="38" r:id="rId4"/>
    <sheet name="Ago-Sep" sheetId="39" r:id="rId5"/>
    <sheet name="Oct-Nov" sheetId="40" r:id="rId6"/>
    <sheet name="DEVOLUCIONES" sheetId="34" r:id="rId7"/>
    <sheet name="DEPOSITOS" sheetId="24" r:id="rId8"/>
    <sheet name="BUQUES" sheetId="33" r:id="rId9"/>
  </sheets>
  <definedNames>
    <definedName name="_xlnm._FilterDatabase" localSheetId="2" hidden="1">'Abr-May'!$A$7:$V$36</definedName>
    <definedName name="_xlnm._FilterDatabase" localSheetId="4" hidden="1">'Ago-Sep'!$A$7:$U$7</definedName>
    <definedName name="_xlnm._FilterDatabase" localSheetId="0" hidden="1">'Dic-Ene 22'!$A$7:$U$72</definedName>
    <definedName name="_xlnm._FilterDatabase" localSheetId="1" hidden="1">'Feb- Mar'!$A$7:$V$60</definedName>
    <definedName name="_xlnm._FilterDatabase" localSheetId="3" hidden="1">'Jun-Jul'!$A$7:$U$7</definedName>
    <definedName name="_xlnm._FilterDatabase" localSheetId="5" hidden="1">'Oct-Nov'!$A$7:$U$75</definedName>
    <definedName name="Dic">#REF!</definedName>
    <definedName name="Ver" localSheetId="2">#REF!</definedName>
    <definedName name="Ver" localSheetId="4">#REF!</definedName>
    <definedName name="Ver" localSheetId="0">#REF!</definedName>
    <definedName name="Ver" localSheetId="1">#REF!</definedName>
    <definedName name="Ver" localSheetId="3">#REF!</definedName>
    <definedName name="Ver" localSheetId="5">#REF!</definedName>
    <definedName name="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7" l="1"/>
  <c r="F10" i="37"/>
  <c r="F14" i="37"/>
  <c r="F11" i="37"/>
  <c r="F12" i="37"/>
  <c r="F13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U8" i="37"/>
  <c r="T8" i="37"/>
  <c r="S8" i="37"/>
  <c r="R8" i="37"/>
  <c r="Q8" i="37"/>
  <c r="P8" i="37"/>
  <c r="N8" i="37"/>
  <c r="M8" i="37"/>
  <c r="L8" i="37"/>
  <c r="F8" i="37"/>
  <c r="A8" i="37"/>
  <c r="U62" i="36"/>
  <c r="T62" i="36"/>
  <c r="S62" i="36"/>
  <c r="R62" i="36"/>
  <c r="Q62" i="36"/>
  <c r="P62" i="36"/>
  <c r="N62" i="36"/>
  <c r="M62" i="36"/>
  <c r="L62" i="36"/>
  <c r="F62" i="36"/>
  <c r="A62" i="36"/>
  <c r="N61" i="36"/>
  <c r="M61" i="36"/>
  <c r="L61" i="36"/>
  <c r="F61" i="36"/>
  <c r="A61" i="36"/>
  <c r="U11" i="37"/>
  <c r="T11" i="37"/>
  <c r="S11" i="37"/>
  <c r="R11" i="37"/>
  <c r="Q11" i="37"/>
  <c r="P11" i="37"/>
  <c r="N11" i="37"/>
  <c r="M11" i="37"/>
  <c r="L11" i="37"/>
  <c r="A11" i="37"/>
  <c r="N9" i="37"/>
  <c r="N14" i="37"/>
  <c r="N13" i="37"/>
  <c r="N10" i="37"/>
  <c r="N12" i="37"/>
  <c r="N15" i="37"/>
  <c r="N17" i="37"/>
  <c r="N16" i="37"/>
  <c r="N18" i="37"/>
  <c r="N19" i="37"/>
  <c r="N20" i="37"/>
  <c r="N21" i="37"/>
  <c r="N22" i="37"/>
  <c r="N23" i="37"/>
  <c r="N25" i="37"/>
  <c r="N24" i="37"/>
  <c r="N27" i="37"/>
  <c r="N28" i="37"/>
  <c r="N26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M9" i="37"/>
  <c r="M14" i="37"/>
  <c r="M13" i="37"/>
  <c r="M10" i="37"/>
  <c r="M12" i="37"/>
  <c r="M15" i="37"/>
  <c r="M17" i="37"/>
  <c r="M16" i="37"/>
  <c r="M18" i="37"/>
  <c r="M19" i="37"/>
  <c r="M20" i="37"/>
  <c r="M21" i="37"/>
  <c r="M22" i="37"/>
  <c r="M23" i="37"/>
  <c r="M25" i="37"/>
  <c r="M24" i="37"/>
  <c r="M27" i="37"/>
  <c r="M28" i="37"/>
  <c r="M26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L9" i="37"/>
  <c r="L14" i="37"/>
  <c r="L13" i="37"/>
  <c r="L10" i="37"/>
  <c r="L12" i="37"/>
  <c r="L15" i="37"/>
  <c r="L17" i="37"/>
  <c r="L16" i="37"/>
  <c r="L18" i="37"/>
  <c r="L19" i="37"/>
  <c r="L20" i="37"/>
  <c r="L21" i="37"/>
  <c r="L22" i="37"/>
  <c r="L23" i="37"/>
  <c r="L25" i="37"/>
  <c r="L24" i="37"/>
  <c r="L27" i="37"/>
  <c r="L28" i="37"/>
  <c r="L26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A18" i="37"/>
  <c r="A22" i="37"/>
  <c r="A28" i="37"/>
  <c r="A34" i="37"/>
  <c r="A9" i="37"/>
  <c r="A15" i="37"/>
  <c r="A19" i="37"/>
  <c r="A23" i="37"/>
  <c r="A26" i="37"/>
  <c r="A30" i="37"/>
  <c r="A35" i="37"/>
  <c r="A37" i="37"/>
  <c r="A10" i="37"/>
  <c r="A20" i="37"/>
  <c r="A31" i="37"/>
  <c r="A38" i="37"/>
  <c r="A14" i="37"/>
  <c r="A21" i="37"/>
  <c r="A33" i="37"/>
  <c r="A40" i="37"/>
  <c r="A24" i="37"/>
  <c r="A17" i="37"/>
  <c r="A27" i="37"/>
  <c r="A29" i="37"/>
  <c r="A36" i="37"/>
  <c r="A13" i="37"/>
  <c r="A16" i="37"/>
  <c r="A25" i="37"/>
  <c r="A32" i="37"/>
  <c r="A39" i="37"/>
  <c r="U39" i="37"/>
  <c r="U32" i="37"/>
  <c r="U25" i="37"/>
  <c r="U16" i="37"/>
  <c r="U13" i="37"/>
  <c r="U36" i="37"/>
  <c r="U29" i="37"/>
  <c r="U27" i="37"/>
  <c r="U17" i="37"/>
  <c r="U24" i="37"/>
  <c r="U40" i="37"/>
  <c r="U33" i="37"/>
  <c r="U21" i="37"/>
  <c r="U14" i="37"/>
  <c r="U38" i="37"/>
  <c r="U31" i="37"/>
  <c r="U20" i="37"/>
  <c r="U10" i="37"/>
  <c r="U34" i="37"/>
  <c r="U28" i="37"/>
  <c r="U22" i="37"/>
  <c r="U18" i="37"/>
  <c r="T39" i="37"/>
  <c r="T32" i="37"/>
  <c r="T25" i="37"/>
  <c r="T16" i="37"/>
  <c r="T13" i="37"/>
  <c r="T36" i="37"/>
  <c r="T29" i="37"/>
  <c r="T27" i="37"/>
  <c r="T17" i="37"/>
  <c r="T24" i="37"/>
  <c r="T40" i="37"/>
  <c r="T33" i="37"/>
  <c r="T21" i="37"/>
  <c r="T14" i="37"/>
  <c r="T38" i="37"/>
  <c r="T31" i="37"/>
  <c r="T20" i="37"/>
  <c r="T10" i="37"/>
  <c r="S39" i="37"/>
  <c r="S32" i="37"/>
  <c r="S25" i="37"/>
  <c r="S16" i="37"/>
  <c r="S13" i="37"/>
  <c r="S36" i="37"/>
  <c r="S29" i="37"/>
  <c r="S27" i="37"/>
  <c r="S17" i="37"/>
  <c r="S24" i="37"/>
  <c r="S40" i="37"/>
  <c r="S33" i="37"/>
  <c r="S21" i="37"/>
  <c r="S14" i="37"/>
  <c r="S38" i="37"/>
  <c r="S31" i="37"/>
  <c r="S20" i="37"/>
  <c r="S10" i="37"/>
  <c r="S22" i="37"/>
  <c r="R39" i="37"/>
  <c r="R32" i="37"/>
  <c r="R25" i="37"/>
  <c r="R16" i="37"/>
  <c r="R13" i="37"/>
  <c r="R36" i="37"/>
  <c r="R29" i="37"/>
  <c r="R27" i="37"/>
  <c r="R17" i="37"/>
  <c r="R24" i="37"/>
  <c r="R40" i="37"/>
  <c r="R33" i="37"/>
  <c r="R21" i="37"/>
  <c r="R14" i="37"/>
  <c r="R38" i="37"/>
  <c r="R31" i="37"/>
  <c r="R20" i="37"/>
  <c r="R10" i="37"/>
  <c r="Q39" i="37"/>
  <c r="Q32" i="37"/>
  <c r="Q25" i="37"/>
  <c r="Q16" i="37"/>
  <c r="Q13" i="37"/>
  <c r="Q36" i="37"/>
  <c r="Q29" i="37"/>
  <c r="Q27" i="37"/>
  <c r="Q17" i="37"/>
  <c r="Q24" i="37"/>
  <c r="Q40" i="37"/>
  <c r="Q33" i="37"/>
  <c r="Q21" i="37"/>
  <c r="Q14" i="37"/>
  <c r="Q38" i="37"/>
  <c r="Q31" i="37"/>
  <c r="Q20" i="37"/>
  <c r="Q10" i="37"/>
  <c r="P39" i="37"/>
  <c r="P32" i="37"/>
  <c r="P25" i="37"/>
  <c r="P16" i="37"/>
  <c r="P13" i="37"/>
  <c r="P36" i="37"/>
  <c r="P29" i="37"/>
  <c r="P27" i="37"/>
  <c r="P17" i="37"/>
  <c r="P24" i="37"/>
  <c r="P40" i="37"/>
  <c r="P33" i="37"/>
  <c r="P21" i="37"/>
  <c r="P14" i="37"/>
  <c r="P38" i="37"/>
  <c r="P31" i="37"/>
  <c r="P20" i="37"/>
  <c r="P10" i="37"/>
  <c r="U12" i="37"/>
  <c r="S12" i="37"/>
  <c r="A12" i="37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7" i="36"/>
  <c r="F45" i="36"/>
  <c r="F46" i="36"/>
  <c r="F48" i="36"/>
  <c r="F49" i="36"/>
  <c r="F50" i="36"/>
  <c r="F54" i="36"/>
  <c r="F51" i="36"/>
  <c r="F52" i="36"/>
  <c r="F53" i="36"/>
  <c r="F59" i="36"/>
  <c r="F57" i="36"/>
  <c r="F55" i="36"/>
  <c r="F56" i="36"/>
  <c r="F60" i="36"/>
  <c r="F5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7" i="36"/>
  <c r="A45" i="36"/>
  <c r="A46" i="36"/>
  <c r="A48" i="36"/>
  <c r="A49" i="36"/>
  <c r="A50" i="36"/>
  <c r="A54" i="36"/>
  <c r="A51" i="36"/>
  <c r="A52" i="36"/>
  <c r="A53" i="36"/>
  <c r="A59" i="36"/>
  <c r="A57" i="36"/>
  <c r="A55" i="36"/>
  <c r="A56" i="36"/>
  <c r="A60" i="36"/>
  <c r="A58" i="36"/>
  <c r="S56" i="36"/>
  <c r="S57" i="36"/>
  <c r="S59" i="36"/>
  <c r="S52" i="36"/>
  <c r="S53" i="36"/>
  <c r="S54" i="36"/>
  <c r="S50" i="36"/>
  <c r="S48" i="36"/>
  <c r="S45" i="36"/>
  <c r="S46" i="36"/>
  <c r="S44" i="36"/>
  <c r="S43" i="36"/>
  <c r="S41" i="36"/>
  <c r="S40" i="36"/>
  <c r="S39" i="36"/>
  <c r="S35" i="36"/>
  <c r="S34" i="36"/>
  <c r="S32" i="36"/>
  <c r="S31" i="36"/>
  <c r="S29" i="36"/>
  <c r="S28" i="36"/>
  <c r="S24" i="36"/>
  <c r="S21" i="36"/>
  <c r="S19" i="36"/>
  <c r="S17" i="36"/>
  <c r="S16" i="36"/>
  <c r="S15" i="36"/>
  <c r="S12" i="36"/>
  <c r="S11" i="36"/>
  <c r="S10" i="36"/>
  <c r="U60" i="36"/>
  <c r="U56" i="36"/>
  <c r="U57" i="36"/>
  <c r="U59" i="36"/>
  <c r="U52" i="36"/>
  <c r="U53" i="36"/>
  <c r="U54" i="36"/>
  <c r="U50" i="36"/>
  <c r="U48" i="36"/>
  <c r="U45" i="36"/>
  <c r="U46" i="36"/>
  <c r="U44" i="36"/>
  <c r="U43" i="36"/>
  <c r="U41" i="36"/>
  <c r="U40" i="36"/>
  <c r="U39" i="36"/>
  <c r="U36" i="36"/>
  <c r="U35" i="36"/>
  <c r="U34" i="36"/>
  <c r="U32" i="36"/>
  <c r="U31" i="36"/>
  <c r="U29" i="36"/>
  <c r="U28" i="36"/>
  <c r="U27" i="36"/>
  <c r="U26" i="36"/>
  <c r="U24" i="36"/>
  <c r="U22" i="36"/>
  <c r="U21" i="36"/>
  <c r="U19" i="36"/>
  <c r="U17" i="36"/>
  <c r="U16" i="36"/>
  <c r="U15" i="36"/>
  <c r="U14" i="36"/>
  <c r="U12" i="36"/>
  <c r="U11" i="36"/>
  <c r="U10" i="36"/>
  <c r="U8" i="36"/>
  <c r="T56" i="36"/>
  <c r="T57" i="36"/>
  <c r="T59" i="36"/>
  <c r="T52" i="36"/>
  <c r="T54" i="36"/>
  <c r="T50" i="36"/>
  <c r="T48" i="36"/>
  <c r="T45" i="36"/>
  <c r="T46" i="36"/>
  <c r="T43" i="36"/>
  <c r="T41" i="36"/>
  <c r="T40" i="36"/>
  <c r="T39" i="36"/>
  <c r="T35" i="36"/>
  <c r="T34" i="36"/>
  <c r="T32" i="36"/>
  <c r="T31" i="36"/>
  <c r="T29" i="36"/>
  <c r="T28" i="36"/>
  <c r="T24" i="36"/>
  <c r="T21" i="36"/>
  <c r="T19" i="36"/>
  <c r="T17" i="36"/>
  <c r="T16" i="36"/>
  <c r="T15" i="36"/>
  <c r="T12" i="36"/>
  <c r="T11" i="36"/>
  <c r="T10" i="36"/>
  <c r="T8" i="36"/>
  <c r="S8" i="36"/>
  <c r="F28" i="34"/>
  <c r="F27" i="34"/>
  <c r="F26" i="34"/>
  <c r="F25" i="34"/>
  <c r="S18" i="37" s="1"/>
  <c r="F23" i="34"/>
  <c r="F24" i="34"/>
  <c r="N46" i="36"/>
  <c r="M46" i="36"/>
  <c r="L46" i="36"/>
  <c r="N57" i="36"/>
  <c r="M57" i="36"/>
  <c r="L57" i="36"/>
  <c r="N50" i="36"/>
  <c r="M50" i="36"/>
  <c r="L50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31" i="36"/>
  <c r="M29" i="36"/>
  <c r="M30" i="36"/>
  <c r="M34" i="36"/>
  <c r="M33" i="36"/>
  <c r="M32" i="36"/>
  <c r="M39" i="36"/>
  <c r="M36" i="36"/>
  <c r="M37" i="36"/>
  <c r="M38" i="36"/>
  <c r="M42" i="36"/>
  <c r="M47" i="36"/>
  <c r="M49" i="36"/>
  <c r="M51" i="36"/>
  <c r="M55" i="36"/>
  <c r="M58" i="36"/>
  <c r="M40" i="36"/>
  <c r="M48" i="36"/>
  <c r="M52" i="36"/>
  <c r="M41" i="36"/>
  <c r="M45" i="36"/>
  <c r="M54" i="36"/>
  <c r="M56" i="36"/>
  <c r="M44" i="36"/>
  <c r="M53" i="36"/>
  <c r="M60" i="36"/>
  <c r="M35" i="36"/>
  <c r="M43" i="36"/>
  <c r="M59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31" i="36"/>
  <c r="N29" i="36"/>
  <c r="N30" i="36"/>
  <c r="N34" i="36"/>
  <c r="N33" i="36"/>
  <c r="N32" i="36"/>
  <c r="N39" i="36"/>
  <c r="N36" i="36"/>
  <c r="N37" i="36"/>
  <c r="N38" i="36"/>
  <c r="N42" i="36"/>
  <c r="N47" i="36"/>
  <c r="N49" i="36"/>
  <c r="N51" i="36"/>
  <c r="N55" i="36"/>
  <c r="N58" i="36"/>
  <c r="N40" i="36"/>
  <c r="N48" i="36"/>
  <c r="N52" i="36"/>
  <c r="N41" i="36"/>
  <c r="N45" i="36"/>
  <c r="N54" i="36"/>
  <c r="N56" i="36"/>
  <c r="N44" i="36"/>
  <c r="N53" i="36"/>
  <c r="N60" i="36"/>
  <c r="N35" i="36"/>
  <c r="N43" i="36"/>
  <c r="N59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31" i="36"/>
  <c r="L29" i="36"/>
  <c r="L30" i="36"/>
  <c r="L34" i="36"/>
  <c r="L33" i="36"/>
  <c r="L32" i="36"/>
  <c r="L39" i="36"/>
  <c r="L36" i="36"/>
  <c r="L37" i="36"/>
  <c r="L38" i="36"/>
  <c r="L42" i="36"/>
  <c r="L47" i="36"/>
  <c r="L49" i="36"/>
  <c r="L51" i="36"/>
  <c r="L55" i="36"/>
  <c r="L58" i="36"/>
  <c r="L40" i="36"/>
  <c r="L48" i="36"/>
  <c r="L52" i="36"/>
  <c r="L41" i="36"/>
  <c r="L45" i="36"/>
  <c r="L54" i="36"/>
  <c r="L56" i="36"/>
  <c r="L44" i="36"/>
  <c r="L53" i="36"/>
  <c r="L60" i="36"/>
  <c r="L35" i="36"/>
  <c r="L43" i="36"/>
  <c r="L59" i="36"/>
  <c r="S28" i="37" l="1"/>
  <c r="S34" i="37"/>
  <c r="S26" i="36"/>
  <c r="S22" i="36"/>
  <c r="S14" i="36"/>
  <c r="S36" i="36"/>
  <c r="S60" i="36"/>
  <c r="S27" i="36"/>
  <c r="S66" i="41"/>
  <c r="S69" i="41"/>
  <c r="S60" i="41"/>
  <c r="S62" i="41"/>
  <c r="S55" i="41"/>
  <c r="S52" i="41"/>
  <c r="S49" i="41"/>
  <c r="S48" i="41"/>
  <c r="S45" i="41"/>
  <c r="S43" i="41"/>
  <c r="S41" i="41"/>
  <c r="S38" i="41"/>
  <c r="S34" i="41"/>
  <c r="S30" i="41"/>
  <c r="S28" i="41"/>
  <c r="S25" i="41"/>
  <c r="S22" i="41"/>
  <c r="S19" i="41"/>
  <c r="S18" i="41"/>
  <c r="S15" i="41"/>
  <c r="S13" i="41"/>
  <c r="N8" i="36" l="1"/>
  <c r="M8" i="36"/>
  <c r="L8" i="36"/>
  <c r="F8" i="36"/>
  <c r="A8" i="36"/>
  <c r="F10" i="41" l="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9" i="41"/>
  <c r="F46" i="41"/>
  <c r="F47" i="41"/>
  <c r="F48" i="41"/>
  <c r="F52" i="41"/>
  <c r="F50" i="41"/>
  <c r="F51" i="41"/>
  <c r="F53" i="41"/>
  <c r="F54" i="41"/>
  <c r="F55" i="41"/>
  <c r="F60" i="41"/>
  <c r="F56" i="41"/>
  <c r="F57" i="41"/>
  <c r="F58" i="41"/>
  <c r="F64" i="41"/>
  <c r="F59" i="41"/>
  <c r="F62" i="41"/>
  <c r="F66" i="41"/>
  <c r="F61" i="41"/>
  <c r="F65" i="41"/>
  <c r="F63" i="41"/>
  <c r="F68" i="41"/>
  <c r="F67" i="41"/>
  <c r="F69" i="41"/>
  <c r="F70" i="41"/>
  <c r="F72" i="41"/>
  <c r="N10" i="41" l="1"/>
  <c r="N11" i="41"/>
  <c r="N12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8" i="41"/>
  <c r="N26" i="41"/>
  <c r="N27" i="41"/>
  <c r="N29" i="41"/>
  <c r="N30" i="41"/>
  <c r="N34" i="41"/>
  <c r="N32" i="41"/>
  <c r="N31" i="41"/>
  <c r="N38" i="41"/>
  <c r="N35" i="41"/>
  <c r="N41" i="41"/>
  <c r="N33" i="41"/>
  <c r="N36" i="41"/>
  <c r="N37" i="41"/>
  <c r="N39" i="41"/>
  <c r="N42" i="41"/>
  <c r="N40" i="41"/>
  <c r="N44" i="41"/>
  <c r="N45" i="41"/>
  <c r="N47" i="41"/>
  <c r="N49" i="41"/>
  <c r="N46" i="41"/>
  <c r="N48" i="41"/>
  <c r="N52" i="41"/>
  <c r="N50" i="41"/>
  <c r="N51" i="41"/>
  <c r="N53" i="41"/>
  <c r="N54" i="41"/>
  <c r="N55" i="41"/>
  <c r="N60" i="41"/>
  <c r="N56" i="41"/>
  <c r="N57" i="41"/>
  <c r="N58" i="41"/>
  <c r="N64" i="41"/>
  <c r="N59" i="41"/>
  <c r="N62" i="41"/>
  <c r="N66" i="41"/>
  <c r="N61" i="41"/>
  <c r="N65" i="41"/>
  <c r="N63" i="41"/>
  <c r="N68" i="41"/>
  <c r="N67" i="41"/>
  <c r="N69" i="41"/>
  <c r="N70" i="41"/>
  <c r="N72" i="41"/>
  <c r="N43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8" i="41"/>
  <c r="M26" i="41"/>
  <c r="M27" i="41"/>
  <c r="M29" i="41"/>
  <c r="M30" i="41"/>
  <c r="M34" i="41"/>
  <c r="M32" i="41"/>
  <c r="M31" i="41"/>
  <c r="M38" i="41"/>
  <c r="M35" i="41"/>
  <c r="M41" i="41"/>
  <c r="M33" i="41"/>
  <c r="M36" i="41"/>
  <c r="M37" i="41"/>
  <c r="M39" i="41"/>
  <c r="M42" i="41"/>
  <c r="M40" i="41"/>
  <c r="M44" i="41"/>
  <c r="M45" i="41"/>
  <c r="M47" i="41"/>
  <c r="M49" i="41"/>
  <c r="M46" i="41"/>
  <c r="M48" i="41"/>
  <c r="M52" i="41"/>
  <c r="M50" i="41"/>
  <c r="M51" i="41"/>
  <c r="M53" i="41"/>
  <c r="M54" i="41"/>
  <c r="M55" i="41"/>
  <c r="M60" i="41"/>
  <c r="M56" i="41"/>
  <c r="M57" i="41"/>
  <c r="M58" i="41"/>
  <c r="M64" i="41"/>
  <c r="M59" i="41"/>
  <c r="M62" i="41"/>
  <c r="M66" i="41"/>
  <c r="M61" i="41"/>
  <c r="M65" i="41"/>
  <c r="M63" i="41"/>
  <c r="M68" i="41"/>
  <c r="M67" i="41"/>
  <c r="M69" i="41"/>
  <c r="M70" i="41"/>
  <c r="M72" i="41"/>
  <c r="M43" i="4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8" i="41"/>
  <c r="L26" i="41"/>
  <c r="L27" i="41"/>
  <c r="L29" i="41"/>
  <c r="L30" i="41"/>
  <c r="L34" i="41"/>
  <c r="L32" i="41"/>
  <c r="L31" i="41"/>
  <c r="L38" i="41"/>
  <c r="L35" i="41"/>
  <c r="L41" i="41"/>
  <c r="L33" i="41"/>
  <c r="L36" i="41"/>
  <c r="L37" i="41"/>
  <c r="L39" i="41"/>
  <c r="L42" i="41"/>
  <c r="L40" i="41"/>
  <c r="L44" i="41"/>
  <c r="L45" i="41"/>
  <c r="L47" i="41"/>
  <c r="L49" i="41"/>
  <c r="L46" i="41"/>
  <c r="L48" i="41"/>
  <c r="L52" i="41"/>
  <c r="L50" i="41"/>
  <c r="L51" i="41"/>
  <c r="L53" i="41"/>
  <c r="L54" i="41"/>
  <c r="L55" i="41"/>
  <c r="L60" i="41"/>
  <c r="L56" i="41"/>
  <c r="L57" i="41"/>
  <c r="L58" i="41"/>
  <c r="L64" i="41"/>
  <c r="L59" i="41"/>
  <c r="L62" i="41"/>
  <c r="L66" i="41"/>
  <c r="L61" i="41"/>
  <c r="L65" i="41"/>
  <c r="L63" i="41"/>
  <c r="L68" i="41"/>
  <c r="L67" i="41"/>
  <c r="L69" i="41"/>
  <c r="L70" i="41"/>
  <c r="L72" i="41"/>
  <c r="L43" i="41"/>
  <c r="N8" i="41"/>
  <c r="M8" i="41"/>
  <c r="L8" i="41"/>
  <c r="L9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8" i="41"/>
  <c r="A26" i="41"/>
  <c r="A27" i="41"/>
  <c r="A29" i="41"/>
  <c r="A30" i="41"/>
  <c r="A34" i="41"/>
  <c r="A32" i="41"/>
  <c r="A31" i="41"/>
  <c r="A38" i="41"/>
  <c r="A35" i="41"/>
  <c r="A41" i="41"/>
  <c r="A33" i="41"/>
  <c r="A36" i="41"/>
  <c r="A37" i="41"/>
  <c r="A39" i="41"/>
  <c r="A42" i="41"/>
  <c r="A40" i="41"/>
  <c r="A44" i="41"/>
  <c r="A45" i="41"/>
  <c r="A47" i="41"/>
  <c r="A49" i="41"/>
  <c r="A46" i="41"/>
  <c r="A48" i="41"/>
  <c r="A52" i="41"/>
  <c r="A50" i="41"/>
  <c r="A51" i="41"/>
  <c r="A53" i="41"/>
  <c r="A54" i="41"/>
  <c r="A55" i="41"/>
  <c r="A60" i="41"/>
  <c r="A56" i="41"/>
  <c r="A57" i="41"/>
  <c r="A58" i="41"/>
  <c r="A64" i="41"/>
  <c r="A59" i="41"/>
  <c r="A62" i="41"/>
  <c r="A66" i="41"/>
  <c r="A61" i="41"/>
  <c r="A65" i="41"/>
  <c r="A63" i="41"/>
  <c r="A68" i="41"/>
  <c r="A67" i="41"/>
  <c r="A69" i="41"/>
  <c r="A70" i="41"/>
  <c r="A72" i="41"/>
  <c r="A43" i="41"/>
  <c r="F8" i="41" l="1"/>
  <c r="F9" i="41"/>
  <c r="S9" i="41"/>
  <c r="N9" i="41"/>
  <c r="M9" i="41"/>
  <c r="A8" i="41" l="1"/>
  <c r="D6" i="41"/>
  <c r="N69" i="40"/>
  <c r="M69" i="40"/>
  <c r="L69" i="40"/>
  <c r="F69" i="40"/>
  <c r="A69" i="40"/>
  <c r="C23" i="34" l="1"/>
  <c r="C24" i="34"/>
  <c r="C25" i="34"/>
  <c r="C26" i="34"/>
  <c r="C27" i="34"/>
  <c r="C28" i="34"/>
  <c r="P28" i="37" l="1"/>
  <c r="P12" i="37"/>
  <c r="P22" i="37"/>
  <c r="P18" i="37"/>
  <c r="P34" i="37"/>
  <c r="P26" i="36"/>
  <c r="P44" i="36"/>
  <c r="P60" i="36"/>
  <c r="P36" i="36"/>
  <c r="P53" i="36"/>
  <c r="P59" i="36"/>
  <c r="P43" i="36"/>
  <c r="P31" i="36"/>
  <c r="P35" i="36"/>
  <c r="P41" i="41"/>
  <c r="P15" i="41"/>
  <c r="P28" i="41"/>
  <c r="P49" i="41"/>
  <c r="P60" i="41"/>
  <c r="P52" i="41"/>
  <c r="P66" i="41"/>
  <c r="P25" i="41"/>
  <c r="P8" i="36"/>
  <c r="P16" i="36"/>
  <c r="P29" i="36"/>
  <c r="P40" i="36"/>
  <c r="P32" i="36"/>
  <c r="P52" i="36"/>
  <c r="P48" i="36"/>
  <c r="P63" i="41"/>
  <c r="P32" i="41"/>
  <c r="P44" i="41"/>
  <c r="P57" i="41"/>
  <c r="P71" i="41"/>
  <c r="P21" i="41"/>
  <c r="P14" i="41"/>
  <c r="P51" i="41"/>
  <c r="P37" i="41"/>
  <c r="P10" i="41"/>
  <c r="P28" i="36"/>
  <c r="P12" i="36"/>
  <c r="P21" i="36"/>
  <c r="P22" i="41"/>
  <c r="P34" i="41"/>
  <c r="P18" i="41"/>
  <c r="P45" i="41"/>
  <c r="P38" i="41"/>
  <c r="P9" i="41"/>
  <c r="P54" i="36"/>
  <c r="P39" i="36"/>
  <c r="P41" i="36"/>
  <c r="P56" i="36"/>
  <c r="P45" i="36"/>
  <c r="P55" i="41"/>
  <c r="P48" i="41"/>
  <c r="P62" i="41"/>
  <c r="P13" i="41"/>
  <c r="P30" i="41"/>
  <c r="P19" i="41"/>
  <c r="P69" i="41"/>
  <c r="P43" i="41"/>
  <c r="P19" i="36"/>
  <c r="P17" i="36"/>
  <c r="P69" i="40"/>
  <c r="P57" i="36"/>
  <c r="P46" i="36"/>
  <c r="P34" i="36"/>
  <c r="P50" i="36"/>
  <c r="P24" i="36"/>
  <c r="P68" i="41"/>
  <c r="P64" i="41"/>
  <c r="P23" i="41"/>
  <c r="P47" i="41"/>
  <c r="P36" i="41"/>
  <c r="P29" i="41"/>
  <c r="P11" i="36"/>
  <c r="P15" i="36"/>
  <c r="P58" i="41"/>
  <c r="P42" i="41"/>
  <c r="P72" i="41"/>
  <c r="P65" i="41"/>
  <c r="P35" i="41"/>
  <c r="P17" i="41"/>
  <c r="P12" i="41"/>
  <c r="P53" i="41"/>
  <c r="P27" i="41"/>
  <c r="P22" i="36"/>
  <c r="P14" i="36"/>
  <c r="P27" i="36"/>
  <c r="N40" i="40"/>
  <c r="N75" i="40"/>
  <c r="N67" i="40"/>
  <c r="N58" i="40"/>
  <c r="N47" i="40"/>
  <c r="N72" i="40"/>
  <c r="N65" i="40"/>
  <c r="N51" i="40"/>
  <c r="N45" i="40"/>
  <c r="N70" i="40"/>
  <c r="N62" i="40"/>
  <c r="N55" i="40"/>
  <c r="N49" i="40"/>
  <c r="N68" i="40"/>
  <c r="N74" i="40"/>
  <c r="N59" i="40"/>
  <c r="N53" i="40"/>
  <c r="N66" i="40"/>
  <c r="N61" i="40"/>
  <c r="N52" i="40"/>
  <c r="N46" i="40"/>
  <c r="N64" i="40"/>
  <c r="N56" i="40"/>
  <c r="N50" i="40"/>
  <c r="N42" i="40"/>
  <c r="N41" i="40"/>
  <c r="N43" i="40"/>
  <c r="N35" i="40"/>
  <c r="N33" i="40"/>
  <c r="N36" i="40"/>
  <c r="N31" i="40"/>
  <c r="N34" i="40"/>
  <c r="N38" i="40"/>
  <c r="N28" i="40"/>
  <c r="N24" i="40"/>
  <c r="N27" i="40"/>
  <c r="N26" i="40"/>
  <c r="N30" i="40"/>
  <c r="N25" i="40"/>
  <c r="N23" i="40"/>
  <c r="N19" i="40"/>
  <c r="N20" i="40"/>
  <c r="N18" i="40"/>
  <c r="N16" i="40"/>
  <c r="N13" i="40"/>
  <c r="N14" i="40"/>
  <c r="N12" i="40"/>
  <c r="N11" i="40"/>
  <c r="M40" i="40"/>
  <c r="M75" i="40"/>
  <c r="M67" i="40"/>
  <c r="M58" i="40"/>
  <c r="M47" i="40"/>
  <c r="M72" i="40"/>
  <c r="M65" i="40"/>
  <c r="M51" i="40"/>
  <c r="M45" i="40"/>
  <c r="M70" i="40"/>
  <c r="M62" i="40"/>
  <c r="M55" i="40"/>
  <c r="M49" i="40"/>
  <c r="M68" i="40"/>
  <c r="M74" i="40"/>
  <c r="M59" i="40"/>
  <c r="M53" i="40"/>
  <c r="M66" i="40"/>
  <c r="M61" i="40"/>
  <c r="M52" i="40"/>
  <c r="M46" i="40"/>
  <c r="M64" i="40"/>
  <c r="M56" i="40"/>
  <c r="M50" i="40"/>
  <c r="M42" i="40"/>
  <c r="M41" i="40"/>
  <c r="M43" i="40"/>
  <c r="M35" i="40"/>
  <c r="M33" i="40"/>
  <c r="M36" i="40"/>
  <c r="M31" i="40"/>
  <c r="M34" i="40"/>
  <c r="M38" i="40"/>
  <c r="M28" i="40"/>
  <c r="M24" i="40"/>
  <c r="M27" i="40"/>
  <c r="M26" i="40"/>
  <c r="M30" i="40"/>
  <c r="M25" i="40"/>
  <c r="M23" i="40"/>
  <c r="M19" i="40"/>
  <c r="M20" i="40"/>
  <c r="M18" i="40"/>
  <c r="M16" i="40"/>
  <c r="M13" i="40"/>
  <c r="M14" i="40"/>
  <c r="M12" i="40"/>
  <c r="M11" i="40"/>
  <c r="L40" i="40"/>
  <c r="L75" i="40"/>
  <c r="L67" i="40"/>
  <c r="L58" i="40"/>
  <c r="L47" i="40"/>
  <c r="L72" i="40"/>
  <c r="L65" i="40"/>
  <c r="L51" i="40"/>
  <c r="L45" i="40"/>
  <c r="L70" i="40"/>
  <c r="L62" i="40"/>
  <c r="L55" i="40"/>
  <c r="L49" i="40"/>
  <c r="L68" i="40"/>
  <c r="L74" i="40"/>
  <c r="L59" i="40"/>
  <c r="L53" i="40"/>
  <c r="L66" i="40"/>
  <c r="L61" i="40"/>
  <c r="L52" i="40"/>
  <c r="L46" i="40"/>
  <c r="L64" i="40"/>
  <c r="L56" i="40"/>
  <c r="L50" i="40"/>
  <c r="L42" i="40"/>
  <c r="L41" i="40"/>
  <c r="L43" i="40"/>
  <c r="L35" i="40"/>
  <c r="L33" i="40"/>
  <c r="L36" i="40"/>
  <c r="L31" i="40"/>
  <c r="L34" i="40"/>
  <c r="L38" i="40"/>
  <c r="L28" i="40"/>
  <c r="L24" i="40"/>
  <c r="L27" i="40"/>
  <c r="L26" i="40"/>
  <c r="L30" i="40"/>
  <c r="L25" i="40"/>
  <c r="L23" i="40"/>
  <c r="L19" i="40"/>
  <c r="L20" i="40"/>
  <c r="L18" i="40"/>
  <c r="L16" i="40"/>
  <c r="L13" i="40"/>
  <c r="L14" i="40"/>
  <c r="L12" i="40"/>
  <c r="L11" i="40"/>
  <c r="F40" i="40"/>
  <c r="F75" i="40"/>
  <c r="F67" i="40"/>
  <c r="F58" i="40"/>
  <c r="F47" i="40"/>
  <c r="F72" i="40"/>
  <c r="F65" i="40"/>
  <c r="F51" i="40"/>
  <c r="F45" i="40"/>
  <c r="F70" i="40"/>
  <c r="F62" i="40"/>
  <c r="F55" i="40"/>
  <c r="F49" i="40"/>
  <c r="F68" i="40"/>
  <c r="F74" i="40"/>
  <c r="F59" i="40"/>
  <c r="F53" i="40"/>
  <c r="F66" i="40"/>
  <c r="F61" i="40"/>
  <c r="F52" i="40"/>
  <c r="F46" i="40"/>
  <c r="F64" i="40"/>
  <c r="F56" i="40"/>
  <c r="F50" i="40"/>
  <c r="F42" i="40"/>
  <c r="F41" i="40"/>
  <c r="F43" i="40"/>
  <c r="F35" i="40"/>
  <c r="F33" i="40"/>
  <c r="F36" i="40"/>
  <c r="F31" i="40"/>
  <c r="F34" i="40"/>
  <c r="F38" i="40"/>
  <c r="F28" i="40"/>
  <c r="F24" i="40"/>
  <c r="F27" i="40"/>
  <c r="F26" i="40"/>
  <c r="F30" i="40"/>
  <c r="F25" i="40"/>
  <c r="F23" i="40"/>
  <c r="F19" i="40"/>
  <c r="F20" i="40"/>
  <c r="F18" i="40"/>
  <c r="F16" i="40"/>
  <c r="F13" i="40"/>
  <c r="F14" i="40"/>
  <c r="F12" i="40"/>
  <c r="F11" i="40"/>
  <c r="F10" i="40"/>
  <c r="A40" i="40"/>
  <c r="A75" i="40"/>
  <c r="A67" i="40"/>
  <c r="A58" i="40"/>
  <c r="A47" i="40"/>
  <c r="A72" i="40"/>
  <c r="A65" i="40"/>
  <c r="A51" i="40"/>
  <c r="A45" i="40"/>
  <c r="A70" i="40"/>
  <c r="A62" i="40"/>
  <c r="A55" i="40"/>
  <c r="A49" i="40"/>
  <c r="A68" i="40"/>
  <c r="A74" i="40"/>
  <c r="A59" i="40"/>
  <c r="A53" i="40"/>
  <c r="A66" i="40"/>
  <c r="A61" i="40"/>
  <c r="A52" i="40"/>
  <c r="A46" i="40"/>
  <c r="A64" i="40"/>
  <c r="A56" i="40"/>
  <c r="A50" i="40"/>
  <c r="A42" i="40"/>
  <c r="A41" i="40"/>
  <c r="A43" i="40"/>
  <c r="A35" i="40"/>
  <c r="A33" i="40"/>
  <c r="A36" i="40"/>
  <c r="A31" i="40"/>
  <c r="A34" i="40"/>
  <c r="A38" i="40"/>
  <c r="A28" i="40"/>
  <c r="A24" i="40"/>
  <c r="A27" i="40"/>
  <c r="A26" i="40"/>
  <c r="A30" i="40"/>
  <c r="A25" i="40"/>
  <c r="A23" i="40"/>
  <c r="A19" i="40"/>
  <c r="A20" i="40"/>
  <c r="A18" i="40"/>
  <c r="A16" i="40"/>
  <c r="A13" i="40"/>
  <c r="A14" i="40"/>
  <c r="A12" i="40"/>
  <c r="A11" i="40"/>
  <c r="A10" i="40"/>
  <c r="F9" i="40" l="1"/>
  <c r="F15" i="40"/>
  <c r="F17" i="40"/>
  <c r="F21" i="40"/>
  <c r="F22" i="40"/>
  <c r="F29" i="40"/>
  <c r="F32" i="40"/>
  <c r="F37" i="40"/>
  <c r="F39" i="40"/>
  <c r="F44" i="40"/>
  <c r="F48" i="40"/>
  <c r="F57" i="40"/>
  <c r="F54" i="40"/>
  <c r="F60" i="40"/>
  <c r="F63" i="40"/>
  <c r="F73" i="40"/>
  <c r="F71" i="40"/>
  <c r="D23" i="34"/>
  <c r="D24" i="34"/>
  <c r="D25" i="34"/>
  <c r="D26" i="34"/>
  <c r="D27" i="34"/>
  <c r="D28" i="34"/>
  <c r="Q28" i="37" l="1"/>
  <c r="Q34" i="37"/>
  <c r="Q12" i="37"/>
  <c r="Q22" i="37"/>
  <c r="Q18" i="37"/>
  <c r="Q26" i="36"/>
  <c r="Q44" i="36"/>
  <c r="Q60" i="36"/>
  <c r="Q36" i="36"/>
  <c r="Q53" i="36"/>
  <c r="Q59" i="36"/>
  <c r="Q43" i="36"/>
  <c r="Q31" i="36"/>
  <c r="Q35" i="36"/>
  <c r="Q49" i="41"/>
  <c r="Q52" i="41"/>
  <c r="Q41" i="41"/>
  <c r="Q28" i="41"/>
  <c r="Q25" i="41"/>
  <c r="Q66" i="41"/>
  <c r="Q15" i="41"/>
  <c r="Q60" i="41"/>
  <c r="Q8" i="36"/>
  <c r="Q16" i="36"/>
  <c r="Q29" i="36"/>
  <c r="Q40" i="36"/>
  <c r="Q32" i="36"/>
  <c r="Q52" i="36"/>
  <c r="Q48" i="36"/>
  <c r="Q71" i="41"/>
  <c r="Q57" i="41"/>
  <c r="Q44" i="41"/>
  <c r="Q37" i="41"/>
  <c r="Q10" i="41"/>
  <c r="Q14" i="41"/>
  <c r="Q63" i="41"/>
  <c r="Q21" i="41"/>
  <c r="Q51" i="41"/>
  <c r="Q32" i="41"/>
  <c r="Q21" i="36"/>
  <c r="Q12" i="36"/>
  <c r="Q28" i="36"/>
  <c r="Q54" i="36"/>
  <c r="Q39" i="36"/>
  <c r="Q45" i="36"/>
  <c r="Q41" i="36"/>
  <c r="Q56" i="36"/>
  <c r="Q30" i="41"/>
  <c r="Q69" i="41"/>
  <c r="Q62" i="41"/>
  <c r="Q13" i="41"/>
  <c r="Q55" i="41"/>
  <c r="Q48" i="41"/>
  <c r="Q43" i="41"/>
  <c r="Q19" i="41"/>
  <c r="Q19" i="36"/>
  <c r="Q17" i="36"/>
  <c r="Q69" i="40"/>
  <c r="Q57" i="36"/>
  <c r="Q46" i="36"/>
  <c r="Q34" i="36"/>
  <c r="Q50" i="36"/>
  <c r="Q24" i="36"/>
  <c r="Q64" i="41"/>
  <c r="Q23" i="41"/>
  <c r="Q68" i="41"/>
  <c r="Q36" i="41"/>
  <c r="Q29" i="41"/>
  <c r="Q47" i="41"/>
  <c r="Q11" i="36"/>
  <c r="Q15" i="36"/>
  <c r="Q18" i="41"/>
  <c r="Q38" i="41"/>
  <c r="Q22" i="41"/>
  <c r="Q34" i="41"/>
  <c r="Q45" i="41"/>
  <c r="Q9" i="41"/>
  <c r="Q58" i="41"/>
  <c r="Q42" i="41"/>
  <c r="Q72" i="41"/>
  <c r="Q65" i="41"/>
  <c r="Q35" i="41"/>
  <c r="Q27" i="41"/>
  <c r="Q17" i="41"/>
  <c r="Q12" i="41"/>
  <c r="Q53" i="41"/>
  <c r="Q27" i="36"/>
  <c r="Q14" i="36"/>
  <c r="Q22" i="36"/>
  <c r="Q52" i="40"/>
  <c r="Q26" i="40"/>
  <c r="Q46" i="40"/>
  <c r="Q33" i="40"/>
  <c r="Q61" i="40"/>
  <c r="Q19" i="40"/>
  <c r="Q66" i="40"/>
  <c r="Q49" i="40"/>
  <c r="Q38" i="40"/>
  <c r="Q30" i="40"/>
  <c r="Q55" i="40"/>
  <c r="Q43" i="40"/>
  <c r="Q13" i="40"/>
  <c r="Q62" i="40"/>
  <c r="Q58" i="40"/>
  <c r="Q20" i="40"/>
  <c r="Q40" i="40"/>
  <c r="Q47" i="40"/>
  <c r="Q28" i="40"/>
  <c r="Q16" i="40"/>
  <c r="Q67" i="40"/>
  <c r="Q75" i="40"/>
  <c r="Q36" i="40"/>
  <c r="Q51" i="40"/>
  <c r="Q12" i="40"/>
  <c r="Q45" i="40"/>
  <c r="Q65" i="40"/>
  <c r="Q34" i="40"/>
  <c r="Q24" i="40"/>
  <c r="Q72" i="40"/>
  <c r="Q41" i="40"/>
  <c r="Q59" i="40"/>
  <c r="Q35" i="40"/>
  <c r="Q53" i="40"/>
  <c r="Q74" i="40"/>
  <c r="Q27" i="40"/>
  <c r="Q14" i="40"/>
  <c r="Q68" i="40"/>
  <c r="Q25" i="40"/>
  <c r="Q70" i="40"/>
  <c r="Q42" i="40"/>
  <c r="Q64" i="40"/>
  <c r="Q56" i="40"/>
  <c r="Q31" i="40"/>
  <c r="Q18" i="40"/>
  <c r="Q50" i="40"/>
  <c r="Q23" i="40"/>
  <c r="Q11" i="40"/>
  <c r="F8" i="40" l="1"/>
  <c r="A8" i="40"/>
  <c r="A9" i="40" l="1"/>
  <c r="N9" i="40"/>
  <c r="N10" i="40"/>
  <c r="M9" i="40"/>
  <c r="M10" i="40"/>
  <c r="L9" i="40"/>
  <c r="L10" i="40"/>
  <c r="Q9" i="40"/>
  <c r="Q10" i="40"/>
  <c r="A15" i="40" l="1"/>
  <c r="A17" i="40"/>
  <c r="A21" i="40"/>
  <c r="A22" i="40"/>
  <c r="A29" i="40"/>
  <c r="A32" i="40"/>
  <c r="A37" i="40"/>
  <c r="A39" i="40"/>
  <c r="A44" i="40"/>
  <c r="A48" i="40"/>
  <c r="A57" i="40"/>
  <c r="A54" i="40"/>
  <c r="A60" i="40"/>
  <c r="A63" i="40"/>
  <c r="A73" i="40"/>
  <c r="A71" i="40"/>
  <c r="D6" i="40" l="1"/>
  <c r="D6" i="39" l="1"/>
  <c r="D6" i="38" l="1"/>
  <c r="L68" i="33" l="1"/>
  <c r="K68" i="33"/>
  <c r="J68" i="33"/>
  <c r="E68" i="33"/>
  <c r="H28" i="34"/>
  <c r="G28" i="34"/>
  <c r="E28" i="34"/>
  <c r="H27" i="34"/>
  <c r="G27" i="34"/>
  <c r="E27" i="34"/>
  <c r="H26" i="34"/>
  <c r="G26" i="34"/>
  <c r="E26" i="34"/>
  <c r="H25" i="34"/>
  <c r="G25" i="34"/>
  <c r="E25" i="34"/>
  <c r="H24" i="34"/>
  <c r="G24" i="34"/>
  <c r="E24" i="34"/>
  <c r="H23" i="34"/>
  <c r="G23" i="34"/>
  <c r="E23" i="34"/>
  <c r="D6" i="37"/>
  <c r="D6" i="36"/>
  <c r="R22" i="37" l="1"/>
  <c r="R18" i="37"/>
  <c r="R34" i="37"/>
  <c r="R28" i="37"/>
  <c r="R12" i="37"/>
  <c r="T34" i="37"/>
  <c r="T28" i="37"/>
  <c r="T53" i="36"/>
  <c r="T14" i="36"/>
  <c r="T22" i="36"/>
  <c r="T22" i="37"/>
  <c r="T27" i="36"/>
  <c r="T60" i="36"/>
  <c r="T36" i="36"/>
  <c r="T12" i="37"/>
  <c r="T18" i="37"/>
  <c r="T26" i="36"/>
  <c r="T44" i="36"/>
  <c r="T72" i="41"/>
  <c r="T17" i="41"/>
  <c r="T12" i="41"/>
  <c r="T58" i="41"/>
  <c r="T42" i="41"/>
  <c r="T65" i="41"/>
  <c r="T53" i="41"/>
  <c r="T27" i="41"/>
  <c r="T35" i="41"/>
  <c r="R59" i="36"/>
  <c r="R43" i="36"/>
  <c r="R31" i="36"/>
  <c r="R35" i="36"/>
  <c r="R52" i="41"/>
  <c r="R25" i="41"/>
  <c r="R60" i="41"/>
  <c r="R49" i="41"/>
  <c r="R41" i="41"/>
  <c r="R28" i="41"/>
  <c r="R15" i="41"/>
  <c r="R66" i="41"/>
  <c r="R8" i="36"/>
  <c r="R29" i="36"/>
  <c r="R16" i="36"/>
  <c r="R57" i="36"/>
  <c r="R46" i="36"/>
  <c r="R34" i="36"/>
  <c r="R50" i="36"/>
  <c r="R24" i="36"/>
  <c r="T44" i="41"/>
  <c r="T63" i="41"/>
  <c r="T51" i="41"/>
  <c r="T71" i="41"/>
  <c r="T37" i="41"/>
  <c r="T32" i="41"/>
  <c r="T21" i="41"/>
  <c r="T10" i="41"/>
  <c r="T14" i="41"/>
  <c r="T57" i="41"/>
  <c r="R54" i="36"/>
  <c r="R39" i="36"/>
  <c r="R56" i="36"/>
  <c r="R45" i="36"/>
  <c r="R41" i="36"/>
  <c r="R69" i="41"/>
  <c r="R43" i="41"/>
  <c r="R30" i="41"/>
  <c r="R19" i="41"/>
  <c r="R48" i="41"/>
  <c r="R62" i="41"/>
  <c r="R55" i="41"/>
  <c r="R13" i="41"/>
  <c r="R19" i="36"/>
  <c r="R17" i="36"/>
  <c r="R69" i="40"/>
  <c r="T60" i="41"/>
  <c r="T49" i="41"/>
  <c r="T28" i="41"/>
  <c r="T41" i="41"/>
  <c r="T15" i="41"/>
  <c r="T66" i="41"/>
  <c r="T52" i="41"/>
  <c r="T25" i="41"/>
  <c r="R26" i="36"/>
  <c r="R44" i="36"/>
  <c r="R60" i="36"/>
  <c r="R36" i="36"/>
  <c r="R53" i="36"/>
  <c r="T38" i="41"/>
  <c r="T34" i="41"/>
  <c r="T22" i="41"/>
  <c r="T18" i="41"/>
  <c r="T45" i="41"/>
  <c r="T9" i="41"/>
  <c r="R40" i="36"/>
  <c r="R32" i="36"/>
  <c r="R52" i="36"/>
  <c r="R48" i="36"/>
  <c r="T68" i="41"/>
  <c r="T29" i="41"/>
  <c r="T64" i="41"/>
  <c r="T47" i="41"/>
  <c r="T36" i="41"/>
  <c r="T23" i="41"/>
  <c r="R45" i="41"/>
  <c r="R22" i="41"/>
  <c r="R18" i="41"/>
  <c r="R38" i="41"/>
  <c r="R34" i="41"/>
  <c r="R9" i="41"/>
  <c r="T55" i="41"/>
  <c r="T30" i="41"/>
  <c r="T19" i="41"/>
  <c r="T62" i="41"/>
  <c r="T48" i="41"/>
  <c r="T43" i="41"/>
  <c r="T69" i="41"/>
  <c r="T13" i="41"/>
  <c r="T69" i="40"/>
  <c r="R51" i="41"/>
  <c r="R44" i="41"/>
  <c r="R37" i="41"/>
  <c r="R10" i="41"/>
  <c r="R57" i="41"/>
  <c r="R63" i="41"/>
  <c r="R32" i="41"/>
  <c r="R71" i="41"/>
  <c r="R21" i="41"/>
  <c r="R14" i="41"/>
  <c r="R28" i="36"/>
  <c r="R12" i="36"/>
  <c r="R21" i="36"/>
  <c r="S58" i="41"/>
  <c r="S42" i="41"/>
  <c r="S17" i="41"/>
  <c r="S27" i="41"/>
  <c r="S65" i="41"/>
  <c r="S35" i="41"/>
  <c r="S12" i="41"/>
  <c r="S72" i="41"/>
  <c r="S53" i="41"/>
  <c r="S37" i="41"/>
  <c r="S21" i="41"/>
  <c r="S10" i="41"/>
  <c r="S63" i="41"/>
  <c r="S71" i="41"/>
  <c r="S57" i="41"/>
  <c r="S51" i="41"/>
  <c r="S44" i="41"/>
  <c r="S32" i="41"/>
  <c r="S14" i="41"/>
  <c r="R47" i="41"/>
  <c r="R68" i="41"/>
  <c r="R64" i="41"/>
  <c r="R23" i="41"/>
  <c r="R36" i="41"/>
  <c r="R29" i="41"/>
  <c r="R15" i="36"/>
  <c r="R11" i="36"/>
  <c r="S47" i="41"/>
  <c r="S36" i="41"/>
  <c r="S29" i="41"/>
  <c r="S23" i="41"/>
  <c r="S68" i="41"/>
  <c r="S64" i="41"/>
  <c r="R58" i="41"/>
  <c r="R42" i="41"/>
  <c r="R53" i="41"/>
  <c r="R27" i="41"/>
  <c r="R72" i="41"/>
  <c r="R65" i="41"/>
  <c r="R35" i="41"/>
  <c r="R17" i="41"/>
  <c r="R12" i="41"/>
  <c r="R27" i="36"/>
  <c r="R14" i="36"/>
  <c r="R22" i="36"/>
  <c r="S69" i="40"/>
  <c r="R58" i="40"/>
  <c r="R20" i="40"/>
  <c r="R40" i="40"/>
  <c r="R47" i="40"/>
  <c r="R28" i="40"/>
  <c r="R16" i="40"/>
  <c r="R67" i="40"/>
  <c r="R36" i="40"/>
  <c r="R75" i="40"/>
  <c r="P59" i="40"/>
  <c r="P35" i="40"/>
  <c r="P53" i="40"/>
  <c r="P74" i="40"/>
  <c r="P27" i="40"/>
  <c r="P14" i="40"/>
  <c r="P68" i="40"/>
  <c r="P25" i="40"/>
  <c r="P49" i="40"/>
  <c r="P38" i="40"/>
  <c r="P30" i="40"/>
  <c r="P55" i="40"/>
  <c r="P43" i="40"/>
  <c r="P13" i="40"/>
  <c r="P62" i="40"/>
  <c r="P51" i="40"/>
  <c r="P12" i="40"/>
  <c r="P45" i="40"/>
  <c r="P65" i="40"/>
  <c r="P34" i="40"/>
  <c r="P72" i="40"/>
  <c r="P41" i="40"/>
  <c r="P24" i="40"/>
  <c r="T40" i="40"/>
  <c r="T47" i="40"/>
  <c r="T16" i="40"/>
  <c r="T75" i="40"/>
  <c r="T58" i="40"/>
  <c r="T20" i="40"/>
  <c r="T36" i="40"/>
  <c r="T67" i="40"/>
  <c r="T28" i="40"/>
  <c r="R52" i="40"/>
  <c r="R26" i="40"/>
  <c r="R46" i="40"/>
  <c r="R33" i="40"/>
  <c r="R61" i="40"/>
  <c r="R19" i="40"/>
  <c r="R66" i="40"/>
  <c r="R59" i="40"/>
  <c r="R35" i="40"/>
  <c r="R53" i="40"/>
  <c r="R74" i="40"/>
  <c r="R27" i="40"/>
  <c r="R14" i="40"/>
  <c r="R68" i="40"/>
  <c r="R25" i="40"/>
  <c r="R49" i="40"/>
  <c r="R38" i="40"/>
  <c r="R30" i="40"/>
  <c r="R55" i="40"/>
  <c r="R43" i="40"/>
  <c r="R13" i="40"/>
  <c r="R62" i="40"/>
  <c r="R51" i="40"/>
  <c r="R12" i="40"/>
  <c r="R45" i="40"/>
  <c r="R65" i="40"/>
  <c r="R34" i="40"/>
  <c r="R72" i="40"/>
  <c r="R41" i="40"/>
  <c r="R24" i="40"/>
  <c r="P58" i="40"/>
  <c r="P20" i="40"/>
  <c r="P40" i="40"/>
  <c r="P47" i="40"/>
  <c r="P28" i="40"/>
  <c r="P16" i="40"/>
  <c r="P67" i="40"/>
  <c r="P36" i="40"/>
  <c r="P75" i="40"/>
  <c r="P52" i="40"/>
  <c r="P26" i="40"/>
  <c r="P46" i="40"/>
  <c r="P33" i="40"/>
  <c r="P61" i="40"/>
  <c r="P19" i="40"/>
  <c r="P66" i="40"/>
  <c r="P10" i="40"/>
  <c r="T52" i="40"/>
  <c r="T46" i="40"/>
  <c r="T33" i="40"/>
  <c r="T26" i="40"/>
  <c r="T19" i="40"/>
  <c r="T61" i="40"/>
  <c r="T66" i="40"/>
  <c r="T10" i="40"/>
  <c r="T50" i="40"/>
  <c r="T23" i="40"/>
  <c r="T11" i="40"/>
  <c r="T70" i="40"/>
  <c r="T42" i="40"/>
  <c r="T56" i="40"/>
  <c r="T31" i="40"/>
  <c r="T18" i="40"/>
  <c r="T64" i="40"/>
  <c r="T59" i="40"/>
  <c r="T35" i="40"/>
  <c r="T27" i="40"/>
  <c r="T53" i="40"/>
  <c r="T74" i="40"/>
  <c r="T25" i="40"/>
  <c r="T68" i="40"/>
  <c r="T14" i="40"/>
  <c r="T49" i="40"/>
  <c r="T38" i="40"/>
  <c r="T13" i="40"/>
  <c r="T55" i="40"/>
  <c r="T43" i="40"/>
  <c r="T30" i="40"/>
  <c r="T62" i="40"/>
  <c r="T45" i="40"/>
  <c r="T34" i="40"/>
  <c r="T72" i="40"/>
  <c r="T51" i="40"/>
  <c r="T24" i="40"/>
  <c r="T12" i="40"/>
  <c r="T65" i="40"/>
  <c r="T41" i="40"/>
  <c r="S18" i="40"/>
  <c r="S70" i="40"/>
  <c r="S11" i="40"/>
  <c r="S64" i="40"/>
  <c r="S56" i="40"/>
  <c r="S50" i="40"/>
  <c r="S42" i="40"/>
  <c r="S31" i="40"/>
  <c r="S23" i="40"/>
  <c r="S40" i="40"/>
  <c r="S16" i="40"/>
  <c r="S75" i="40"/>
  <c r="S67" i="40"/>
  <c r="S36" i="40"/>
  <c r="S20" i="40"/>
  <c r="S58" i="40"/>
  <c r="S47" i="40"/>
  <c r="S28" i="40"/>
  <c r="S61" i="40"/>
  <c r="S52" i="40"/>
  <c r="S46" i="40"/>
  <c r="S26" i="40"/>
  <c r="S19" i="40"/>
  <c r="S33" i="40"/>
  <c r="S66" i="40"/>
  <c r="R64" i="40"/>
  <c r="R50" i="40"/>
  <c r="R23" i="40"/>
  <c r="R70" i="40"/>
  <c r="R42" i="40"/>
  <c r="R56" i="40"/>
  <c r="R31" i="40"/>
  <c r="R18" i="40"/>
  <c r="R11" i="40"/>
  <c r="P50" i="40"/>
  <c r="P23" i="40"/>
  <c r="P11" i="40"/>
  <c r="P70" i="40"/>
  <c r="P42" i="40"/>
  <c r="P64" i="40"/>
  <c r="P56" i="40"/>
  <c r="P31" i="40"/>
  <c r="P18" i="40"/>
  <c r="S74" i="40"/>
  <c r="S25" i="40"/>
  <c r="S14" i="40"/>
  <c r="S59" i="40"/>
  <c r="S35" i="40"/>
  <c r="S27" i="40"/>
  <c r="S53" i="40"/>
  <c r="S68" i="40"/>
  <c r="S55" i="40"/>
  <c r="S43" i="40"/>
  <c r="S49" i="40"/>
  <c r="S38" i="40"/>
  <c r="S13" i="40"/>
  <c r="S62" i="40"/>
  <c r="S30" i="40"/>
  <c r="S51" i="40"/>
  <c r="S24" i="40"/>
  <c r="S12" i="40"/>
  <c r="S45" i="40"/>
  <c r="S34" i="40"/>
  <c r="S41" i="40"/>
  <c r="S72" i="40"/>
  <c r="S65" i="40"/>
  <c r="S10" i="40"/>
  <c r="R10" i="40"/>
  <c r="R9" i="40"/>
  <c r="S9" i="40"/>
  <c r="T9" i="40"/>
  <c r="P9" i="40"/>
  <c r="R10" i="36"/>
  <c r="P10" i="36"/>
  <c r="Q10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Guida, Carlos</author>
  </authors>
  <commentList>
    <comment ref="P10" authorId="0" shapeId="0" xr:uid="{F66661A3-DE0E-4357-978D-C9FCA66EA5B4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10" authorId="0" shapeId="0" xr:uid="{7FB0F3E9-C67B-4B98-8E88-A317335E4536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R10" authorId="0" shapeId="0" xr:uid="{92CE3691-E419-402B-9819-F7499B9CE30F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T10" authorId="0" shapeId="0" xr:uid="{7D679644-44BF-4FC4-8BB6-F4A824327367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U10" authorId="0" shapeId="0" xr:uid="{45AEB1BB-A2ED-4139-A8FD-1ADF9E53F908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D29FF5E7-384C-42B4-9653-9404E77B1247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Q11" authorId="0" shapeId="0" xr:uid="{7E30C961-1F6A-4A50-8315-5DE946800ABA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R11" authorId="0" shapeId="0" xr:uid="{602800C5-2303-470D-BF4C-81ABB3322A77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T11" authorId="0" shapeId="0" xr:uid="{EDC6FBD4-61A8-4EEE-92B5-C74353552109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U11" authorId="0" shapeId="0" xr:uid="{7987BA30-9985-4885-A88C-BADFB0FC1BE5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P15" authorId="0" shapeId="0" xr:uid="{FFB3930B-4E49-466E-96A5-912DB1C2BA03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Q15" authorId="0" shapeId="0" xr:uid="{D6772A47-2872-4E5B-9E46-005ABE0AD80D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15" authorId="0" shapeId="0" xr:uid="{C0933221-34C4-4C24-8122-694978A92843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U15" authorId="0" shapeId="0" xr:uid="{A5EAEA34-D312-4110-BE1F-5717DCCBBD8C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4" authorId="0" shapeId="0" xr:uid="{AE8365EC-610F-4B11-A3E0-778024C5A5F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Q24" authorId="0" shapeId="0" xr:uid="{5D460DF0-2C9C-4908-9C24-56D670B82E2C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4" authorId="0" shapeId="0" xr:uid="{892A85B2-EA2D-4BAF-8A0F-8B8D3B6C6D37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U24" authorId="0" shapeId="0" xr:uid="{47274C7F-0162-4DCC-A867-2C35D064CA4C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6" authorId="0" shapeId="0" xr:uid="{D68CAC9A-6EE2-4528-BB78-287CEC095619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Q26" authorId="0" shapeId="0" xr:uid="{2BEA83A9-CA54-41D9-9B34-CED576BE2CE9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R26" authorId="0" shapeId="0" xr:uid="{D867CE13-0655-4285-AA23-A9B3F08E11EB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T26" authorId="0" shapeId="0" xr:uid="{8FA2060C-C722-49AD-BCF9-4B7CBA94E992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U26" authorId="0" shapeId="0" xr:uid="{98822119-4C9B-488B-B5F7-EC1B572F8A2D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P34" authorId="0" shapeId="0" xr:uid="{EB5B436C-307C-4FD7-BE77-A40F47BDFC45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Q34" authorId="0" shapeId="0" xr:uid="{E7F4A595-A5A5-4F08-A270-C3C3A0771EBE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4" authorId="0" shapeId="0" xr:uid="{5ADAEACD-790F-4D06-B0F5-AE6D02B2DEC8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U34" authorId="0" shapeId="0" xr:uid="{61CEB452-B6C2-4CDE-B4AA-B6DB1D55D653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46" authorId="0" shapeId="0" xr:uid="{4EAC4FE2-0D8C-4C68-912E-F5741EFA379D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Q46" authorId="0" shapeId="0" xr:uid="{F4F40335-3A0D-41E7-8DDB-519AD7D76CDE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46" authorId="0" shapeId="0" xr:uid="{25D853BD-EB15-4B58-896E-757B0195B22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U46" authorId="0" shapeId="0" xr:uid="{73001D2C-191B-4FA0-B7F2-FD93F5619D75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7" authorId="0" shapeId="0" xr:uid="{167F0D36-4FDF-43E6-BF37-CB2AF032152E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Q57" authorId="0" shapeId="0" xr:uid="{E2B8BE43-E2C6-4347-8FB1-279E02BB34BC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7" authorId="0" shapeId="0" xr:uid="{E1B1E595-DFF1-4100-A914-CBF2EB6D1EBF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U57" authorId="0" shapeId="0" xr:uid="{7ABF83DB-CDF5-4A2E-8D8A-84FF98E02989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Guida, Carlos</author>
  </authors>
  <commentList>
    <comment ref="N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O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P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Q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R2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N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O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P3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Q3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R3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N4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O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P4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Q4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R4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Direccion:Dr. Félix Pagola 2671, B2800DDX Zárate, Buenos Aires, Argentina</t>
        </r>
      </text>
    </comment>
    <comment ref="N5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O5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P5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Q5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R5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Direccion:Av. Belgrano 2015, Rosario, Santa Fe, Argentina</t>
        </r>
      </text>
    </comment>
    <comment ref="N6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6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6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6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6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7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7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7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7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7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8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8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8" authorId="0" shapeId="0" xr:uid="{00000000-0006-0000-0800-00002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8" authorId="0" shapeId="0" xr:uid="{00000000-0006-0000-0800-00002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8" authorId="0" shapeId="0" xr:uid="{00000000-0006-0000-0800-00002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9" authorId="0" shapeId="0" xr:uid="{00000000-0006-0000-0800-00002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9" authorId="0" shapeId="0" xr:uid="{00000000-0006-0000-0800-00002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9" authorId="0" shapeId="0" xr:uid="{00000000-0006-0000-0800-00002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9" authorId="0" shapeId="0" xr:uid="{00000000-0006-0000-0800-00002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9" authorId="0" shapeId="0" xr:uid="{00000000-0006-0000-0800-00002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0" authorId="0" shapeId="0" xr:uid="{00000000-0006-0000-0800-00002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0" authorId="0" shapeId="0" xr:uid="{00000000-0006-0000-0800-00002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0" authorId="0" shapeId="0" xr:uid="{00000000-0006-0000-0800-00002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0" authorId="0" shapeId="0" xr:uid="{00000000-0006-0000-0800-00002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0" authorId="0" shapeId="0" xr:uid="{00000000-0006-0000-0800-00002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1" authorId="0" shapeId="0" xr:uid="{00000000-0006-0000-0800-00002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1" authorId="0" shapeId="0" xr:uid="{00000000-0006-0000-0800-00002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1" authorId="0" shapeId="0" xr:uid="{00000000-0006-0000-0800-00003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1" authorId="0" shapeId="0" xr:uid="{00000000-0006-0000-0800-00003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1" authorId="0" shapeId="0" xr:uid="{00000000-0006-0000-0800-00003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2" authorId="0" shapeId="0" xr:uid="{00000000-0006-0000-0800-00003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2" authorId="0" shapeId="0" xr:uid="{00000000-0006-0000-0800-00003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2" authorId="0" shapeId="0" xr:uid="{00000000-0006-0000-0800-00003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2" authorId="0" shapeId="0" xr:uid="{00000000-0006-0000-0800-00003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2" authorId="0" shapeId="0" xr:uid="{00000000-0006-0000-0800-00003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3" authorId="0" shapeId="0" xr:uid="{00000000-0006-0000-0800-00003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3" authorId="0" shapeId="0" xr:uid="{00000000-0006-0000-0800-00003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3" authorId="0" shapeId="0" xr:uid="{00000000-0006-0000-0800-00003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3" authorId="0" shapeId="0" xr:uid="{00000000-0006-0000-0800-00003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3" authorId="0" shapeId="0" xr:uid="{00000000-0006-0000-0800-00003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4" authorId="0" shapeId="0" xr:uid="{00000000-0006-0000-0800-00003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4" authorId="0" shapeId="0" xr:uid="{00000000-0006-0000-0800-00003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4" authorId="0" shapeId="0" xr:uid="{00000000-0006-0000-0800-00003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4" authorId="0" shapeId="0" xr:uid="{00000000-0006-0000-0800-00004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4" authorId="0" shapeId="0" xr:uid="{00000000-0006-0000-0800-00004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5" authorId="0" shapeId="0" xr:uid="{00000000-0006-0000-0800-00004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5" authorId="0" shapeId="0" xr:uid="{00000000-0006-0000-0800-00004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5" authorId="0" shapeId="0" xr:uid="{00000000-0006-0000-0800-00004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5" authorId="0" shapeId="0" xr:uid="{00000000-0006-0000-0800-00004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5" authorId="0" shapeId="0" xr:uid="{00000000-0006-0000-0800-00004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6" authorId="0" shapeId="0" xr:uid="{00000000-0006-0000-0800-00004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6" authorId="0" shapeId="0" xr:uid="{00000000-0006-0000-0800-00004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6" authorId="0" shapeId="0" xr:uid="{00000000-0006-0000-0800-00004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6" authorId="0" shapeId="0" xr:uid="{00000000-0006-0000-0800-00004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6" authorId="0" shapeId="0" xr:uid="{00000000-0006-0000-0800-00004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7" authorId="0" shapeId="0" xr:uid="{00000000-0006-0000-0800-00004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7" authorId="0" shapeId="0" xr:uid="{00000000-0006-0000-0800-00004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7" authorId="0" shapeId="0" xr:uid="{00000000-0006-0000-0800-00004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7" authorId="0" shapeId="0" xr:uid="{00000000-0006-0000-0800-00004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7" authorId="0" shapeId="0" xr:uid="{00000000-0006-0000-0800-00005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8" authorId="0" shapeId="0" xr:uid="{00000000-0006-0000-0800-00005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8" authorId="0" shapeId="0" xr:uid="{00000000-0006-0000-0800-00005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8" authorId="0" shapeId="0" xr:uid="{00000000-0006-0000-0800-00005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8" authorId="0" shapeId="0" xr:uid="{00000000-0006-0000-0800-00005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8" authorId="0" shapeId="0" xr:uid="{00000000-0006-0000-0800-00005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19" authorId="0" shapeId="0" xr:uid="{00000000-0006-0000-0800-00005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19" authorId="0" shapeId="0" xr:uid="{00000000-0006-0000-0800-00005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19" authorId="0" shapeId="0" xr:uid="{00000000-0006-0000-0800-00005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19" authorId="0" shapeId="0" xr:uid="{00000000-0006-0000-0800-00005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19" authorId="0" shapeId="0" xr:uid="{00000000-0006-0000-0800-00005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20" authorId="0" shapeId="0" xr:uid="{00000000-0006-0000-0800-00005B000000}">
      <text>
        <r>
          <rPr>
            <b/>
            <sz val="9"/>
            <color indexed="81"/>
            <rFont val="Tahoma"/>
            <family val="2"/>
          </rPr>
          <t>Direccion:
AV. SUAREZ 2350  ESQUINA PINEDO</t>
        </r>
      </text>
    </comment>
    <comment ref="O20" authorId="0" shapeId="0" xr:uid="{00000000-0006-0000-0800-00005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20" authorId="0" shapeId="0" xr:uid="{00000000-0006-0000-0800-00005D000000}">
      <text>
        <r>
          <rPr>
            <b/>
            <sz val="9"/>
            <color indexed="81"/>
            <rFont val="Tahoma"/>
            <family val="2"/>
          </rPr>
          <t>Direccion:
AV. SUAREZ 2350  ESQUINA PINEDO</t>
        </r>
      </text>
    </comment>
    <comment ref="Q20" authorId="0" shapeId="0" xr:uid="{00000000-0006-0000-0800-00005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20" authorId="0" shapeId="0" xr:uid="{00000000-0006-0000-0800-00005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21" authorId="0" shapeId="0" xr:uid="{00000000-0006-0000-0800-00006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1" authorId="0" shapeId="0" xr:uid="{00000000-0006-0000-0800-00006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1" authorId="0" shapeId="0" xr:uid="{00000000-0006-0000-0800-00006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1" authorId="0" shapeId="0" xr:uid="{00000000-0006-0000-0800-00006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2" authorId="0" shapeId="0" xr:uid="{00000000-0006-0000-0800-00006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2" authorId="0" shapeId="0" xr:uid="{00000000-0006-0000-0800-00006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2" authorId="0" shapeId="0" xr:uid="{00000000-0006-0000-0800-00006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2" authorId="0" shapeId="0" xr:uid="{00000000-0006-0000-0800-00006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3" authorId="0" shapeId="0" xr:uid="{00000000-0006-0000-0800-00006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3" authorId="0" shapeId="0" xr:uid="{00000000-0006-0000-0800-00006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3" authorId="0" shapeId="0" xr:uid="{00000000-0006-0000-0800-00006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3" authorId="0" shapeId="0" xr:uid="{00000000-0006-0000-0800-00006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4" authorId="0" shapeId="0" xr:uid="{00000000-0006-0000-0800-00006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4" authorId="0" shapeId="0" xr:uid="{00000000-0006-0000-0800-00006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4" authorId="0" shapeId="0" xr:uid="{00000000-0006-0000-0800-00006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4" authorId="0" shapeId="0" xr:uid="{00000000-0006-0000-0800-00006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5" authorId="0" shapeId="0" xr:uid="{00000000-0006-0000-0800-00007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5" authorId="0" shapeId="0" xr:uid="{00000000-0006-0000-0800-00007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5" authorId="0" shapeId="0" xr:uid="{00000000-0006-0000-0800-00007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5" authorId="0" shapeId="0" xr:uid="{00000000-0006-0000-0800-00007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6" authorId="0" shapeId="0" xr:uid="{00000000-0006-0000-0800-00007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6" authorId="0" shapeId="0" xr:uid="{00000000-0006-0000-0800-00007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6" authorId="0" shapeId="0" xr:uid="{00000000-0006-0000-0800-00007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6" authorId="0" shapeId="0" xr:uid="{00000000-0006-0000-0800-00007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7" authorId="0" shapeId="0" xr:uid="{00000000-0006-0000-0800-00007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7" authorId="0" shapeId="0" xr:uid="{00000000-0006-0000-0800-00007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7" authorId="0" shapeId="0" xr:uid="{00000000-0006-0000-0800-00007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7" authorId="0" shapeId="0" xr:uid="{00000000-0006-0000-0800-00007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8" authorId="0" shapeId="0" xr:uid="{00000000-0006-0000-0800-00007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8" authorId="0" shapeId="0" xr:uid="{00000000-0006-0000-0800-00007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8" authorId="0" shapeId="0" xr:uid="{00000000-0006-0000-0800-00007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8" authorId="0" shapeId="0" xr:uid="{00000000-0006-0000-0800-00007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29" authorId="0" shapeId="0" xr:uid="{00000000-0006-0000-0800-00008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29" authorId="0" shapeId="0" xr:uid="{00000000-0006-0000-0800-00008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29" authorId="0" shapeId="0" xr:uid="{00000000-0006-0000-0800-00008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29" authorId="0" shapeId="0" xr:uid="{00000000-0006-0000-0800-00008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0" authorId="0" shapeId="0" xr:uid="{00000000-0006-0000-0800-00008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0" authorId="0" shapeId="0" xr:uid="{00000000-0006-0000-0800-00008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0" authorId="0" shapeId="0" xr:uid="{00000000-0006-0000-0800-00008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0" authorId="0" shapeId="0" xr:uid="{00000000-0006-0000-0800-00008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1" authorId="0" shapeId="0" xr:uid="{00000000-0006-0000-0800-00008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1" authorId="0" shapeId="0" xr:uid="{00000000-0006-0000-0800-00008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1" authorId="0" shapeId="0" xr:uid="{00000000-0006-0000-0800-00008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1" authorId="0" shapeId="0" xr:uid="{00000000-0006-0000-0800-00008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2" authorId="0" shapeId="0" xr:uid="{00000000-0006-0000-0800-00008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2" authorId="0" shapeId="0" xr:uid="{00000000-0006-0000-0800-00008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2" authorId="0" shapeId="0" xr:uid="{00000000-0006-0000-0800-00008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2" authorId="0" shapeId="0" xr:uid="{00000000-0006-0000-0800-00008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3" authorId="0" shapeId="0" xr:uid="{00000000-0006-0000-0800-00009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3" authorId="0" shapeId="0" xr:uid="{00000000-0006-0000-0800-00009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3" authorId="0" shapeId="0" xr:uid="{00000000-0006-0000-0800-00009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3" authorId="0" shapeId="0" xr:uid="{00000000-0006-0000-0800-00009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4" authorId="0" shapeId="0" xr:uid="{00000000-0006-0000-0800-00009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4" authorId="0" shapeId="0" xr:uid="{00000000-0006-0000-0800-00009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4" authorId="0" shapeId="0" xr:uid="{00000000-0006-0000-0800-00009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4" authorId="0" shapeId="0" xr:uid="{00000000-0006-0000-0800-00009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5" authorId="0" shapeId="0" xr:uid="{00000000-0006-0000-0800-00009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5" authorId="0" shapeId="0" xr:uid="{00000000-0006-0000-0800-00009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5" authorId="0" shapeId="0" xr:uid="{00000000-0006-0000-0800-00009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5" authorId="0" shapeId="0" xr:uid="{00000000-0006-0000-0800-00009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6" authorId="0" shapeId="0" xr:uid="{00000000-0006-0000-0800-00009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6" authorId="0" shapeId="0" xr:uid="{00000000-0006-0000-0800-00009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6" authorId="0" shapeId="0" xr:uid="{00000000-0006-0000-0800-00009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6" authorId="0" shapeId="0" xr:uid="{00000000-0006-0000-0800-00009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7" authorId="0" shapeId="0" xr:uid="{00000000-0006-0000-0800-0000A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7" authorId="0" shapeId="0" xr:uid="{00000000-0006-0000-0800-0000A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7" authorId="0" shapeId="0" xr:uid="{00000000-0006-0000-0800-0000A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7" authorId="0" shapeId="0" xr:uid="{00000000-0006-0000-0800-0000A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8" authorId="0" shapeId="0" xr:uid="{00000000-0006-0000-0800-0000A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8" authorId="0" shapeId="0" xr:uid="{00000000-0006-0000-0800-0000A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8" authorId="0" shapeId="0" xr:uid="{00000000-0006-0000-0800-0000A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8" authorId="0" shapeId="0" xr:uid="{00000000-0006-0000-0800-0000A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39" authorId="0" shapeId="0" xr:uid="{00000000-0006-0000-0800-0000A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39" authorId="0" shapeId="0" xr:uid="{00000000-0006-0000-0800-0000A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39" authorId="0" shapeId="0" xr:uid="{00000000-0006-0000-0800-0000A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39" authorId="0" shapeId="0" xr:uid="{00000000-0006-0000-0800-0000A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40" authorId="0" shapeId="0" xr:uid="{00000000-0006-0000-0800-0000A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40" authorId="0" shapeId="0" xr:uid="{00000000-0006-0000-0800-0000A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40" authorId="0" shapeId="0" xr:uid="{00000000-0006-0000-0800-0000A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40" authorId="0" shapeId="0" xr:uid="{00000000-0006-0000-0800-0000A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41" authorId="0" shapeId="0" xr:uid="{00000000-0006-0000-0800-0000B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41" authorId="0" shapeId="0" xr:uid="{00000000-0006-0000-0800-0000B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41" authorId="0" shapeId="0" xr:uid="{00000000-0006-0000-0800-0000B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41" authorId="0" shapeId="0" xr:uid="{00000000-0006-0000-0800-0000B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42" authorId="0" shapeId="0" xr:uid="{00000000-0006-0000-0800-0000B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2" authorId="0" shapeId="0" xr:uid="{00000000-0006-0000-0800-0000B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2" authorId="0" shapeId="0" xr:uid="{00000000-0006-0000-0800-0000B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2" authorId="0" shapeId="0" xr:uid="{00000000-0006-0000-0800-0000B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2" authorId="0" shapeId="0" xr:uid="{00000000-0006-0000-0800-0000B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3" authorId="0" shapeId="0" xr:uid="{00000000-0006-0000-0800-0000B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3" authorId="0" shapeId="0" xr:uid="{00000000-0006-0000-0800-0000B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3" authorId="0" shapeId="0" xr:uid="{00000000-0006-0000-0800-0000B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3" authorId="0" shapeId="0" xr:uid="{00000000-0006-0000-0800-0000B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3" authorId="0" shapeId="0" xr:uid="{00000000-0006-0000-0800-0000B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4" authorId="0" shapeId="0" xr:uid="{00000000-0006-0000-0800-0000B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4" authorId="0" shapeId="0" xr:uid="{00000000-0006-0000-0800-0000B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4" authorId="0" shapeId="0" xr:uid="{00000000-0006-0000-0800-0000C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4" authorId="0" shapeId="0" xr:uid="{00000000-0006-0000-0800-0000C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4" authorId="0" shapeId="0" xr:uid="{00000000-0006-0000-0800-0000C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5" authorId="0" shapeId="0" xr:uid="{00000000-0006-0000-0800-0000C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5" authorId="0" shapeId="0" xr:uid="{00000000-0006-0000-0800-0000C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5" authorId="0" shapeId="0" xr:uid="{00000000-0006-0000-0800-0000C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5" authorId="0" shapeId="0" xr:uid="{00000000-0006-0000-0800-0000C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5" authorId="0" shapeId="0" xr:uid="{00000000-0006-0000-0800-0000C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6" authorId="0" shapeId="0" xr:uid="{00000000-0006-0000-0800-0000C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6" authorId="0" shapeId="0" xr:uid="{00000000-0006-0000-0800-0000C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6" authorId="0" shapeId="0" xr:uid="{00000000-0006-0000-0800-0000C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6" authorId="0" shapeId="0" xr:uid="{00000000-0006-0000-0800-0000C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6" authorId="0" shapeId="0" xr:uid="{00000000-0006-0000-0800-0000C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7" authorId="0" shapeId="0" xr:uid="{00000000-0006-0000-0800-0000C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7" authorId="0" shapeId="0" xr:uid="{00000000-0006-0000-0800-0000C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7" authorId="0" shapeId="0" xr:uid="{00000000-0006-0000-0800-0000C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7" authorId="0" shapeId="0" xr:uid="{00000000-0006-0000-0800-0000D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7" authorId="0" shapeId="0" xr:uid="{00000000-0006-0000-0800-0000D1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8" authorId="0" shapeId="0" xr:uid="{00000000-0006-0000-0800-0000D2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8" authorId="0" shapeId="0" xr:uid="{00000000-0006-0000-0800-0000D3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8" authorId="0" shapeId="0" xr:uid="{00000000-0006-0000-0800-0000D4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8" authorId="0" shapeId="0" xr:uid="{00000000-0006-0000-0800-0000D5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8" authorId="0" shapeId="0" xr:uid="{00000000-0006-0000-0800-0000D6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49" authorId="0" shapeId="0" xr:uid="{00000000-0006-0000-0800-0000D7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49" authorId="0" shapeId="0" xr:uid="{00000000-0006-0000-0800-0000D8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49" authorId="0" shapeId="0" xr:uid="{00000000-0006-0000-0800-0000D9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49" authorId="0" shapeId="0" xr:uid="{00000000-0006-0000-0800-0000DA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49" authorId="0" shapeId="0" xr:uid="{00000000-0006-0000-0800-0000DB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50" authorId="0" shapeId="0" xr:uid="{00000000-0006-0000-0800-0000DC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O50" authorId="0" shapeId="0" xr:uid="{00000000-0006-0000-0800-0000DD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P50" authorId="0" shapeId="0" xr:uid="{00000000-0006-0000-0800-0000DE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Q50" authorId="0" shapeId="0" xr:uid="{00000000-0006-0000-0800-0000DF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R50" authorId="0" shapeId="0" xr:uid="{00000000-0006-0000-0800-0000E000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51" authorId="0" shapeId="0" xr:uid="{00000000-0006-0000-0800-0000E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1" authorId="0" shapeId="0" xr:uid="{00000000-0006-0000-0800-0000E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1" authorId="0" shapeId="0" xr:uid="{00000000-0006-0000-0800-0000E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1" authorId="0" shapeId="0" xr:uid="{00000000-0006-0000-0800-0000E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2" authorId="0" shapeId="0" xr:uid="{00000000-0006-0000-0800-0000E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2" authorId="0" shapeId="0" xr:uid="{00000000-0006-0000-0800-0000E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2" authorId="0" shapeId="0" xr:uid="{00000000-0006-0000-0800-0000E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2" authorId="0" shapeId="0" xr:uid="{00000000-0006-0000-0800-0000E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3" authorId="0" shapeId="0" xr:uid="{00000000-0006-0000-0800-0000E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3" authorId="0" shapeId="0" xr:uid="{00000000-0006-0000-0800-0000E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3" authorId="0" shapeId="0" xr:uid="{00000000-0006-0000-0800-0000E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3" authorId="0" shapeId="0" xr:uid="{00000000-0006-0000-0800-0000E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4" authorId="0" shapeId="0" xr:uid="{00000000-0006-0000-0800-0000E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4" authorId="0" shapeId="0" xr:uid="{00000000-0006-0000-0800-0000E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4" authorId="0" shapeId="0" xr:uid="{00000000-0006-0000-0800-0000E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4" authorId="0" shapeId="0" xr:uid="{00000000-0006-0000-0800-0000F0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5" authorId="0" shapeId="0" xr:uid="{00000000-0006-0000-0800-0000F1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5" authorId="0" shapeId="0" xr:uid="{00000000-0006-0000-0800-0000F2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5" authorId="0" shapeId="0" xr:uid="{00000000-0006-0000-0800-0000F3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5" authorId="0" shapeId="0" xr:uid="{00000000-0006-0000-0800-0000F4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6" authorId="0" shapeId="0" xr:uid="{00000000-0006-0000-0800-0000F5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6" authorId="0" shapeId="0" xr:uid="{00000000-0006-0000-0800-0000F6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6" authorId="0" shapeId="0" xr:uid="{00000000-0006-0000-0800-0000F7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6" authorId="0" shapeId="0" xr:uid="{00000000-0006-0000-0800-0000F8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7" authorId="0" shapeId="0" xr:uid="{00000000-0006-0000-0800-0000F9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7" authorId="0" shapeId="0" xr:uid="{00000000-0006-0000-0800-0000FA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7" authorId="0" shapeId="0" xr:uid="{00000000-0006-0000-0800-0000FB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7" authorId="0" shapeId="0" xr:uid="{00000000-0006-0000-0800-0000FC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8" authorId="0" shapeId="0" xr:uid="{00000000-0006-0000-0800-0000FD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8" authorId="0" shapeId="0" xr:uid="{00000000-0006-0000-0800-0000FE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8" authorId="0" shapeId="0" xr:uid="{00000000-0006-0000-0800-0000FF00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8" authorId="0" shapeId="0" xr:uid="{00000000-0006-0000-0800-000000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59" authorId="0" shapeId="0" xr:uid="{00000000-0006-0000-0800-000001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59" authorId="0" shapeId="0" xr:uid="{00000000-0006-0000-0800-000002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59" authorId="0" shapeId="0" xr:uid="{00000000-0006-0000-0800-000003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59" authorId="0" shapeId="0" xr:uid="{00000000-0006-0000-0800-000004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60" authorId="0" shapeId="0" xr:uid="{00000000-0006-0000-0800-000005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60" authorId="0" shapeId="0" xr:uid="{00000000-0006-0000-0800-000006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60" authorId="0" shapeId="0" xr:uid="{00000000-0006-0000-0800-000007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60" authorId="0" shapeId="0" xr:uid="{00000000-0006-0000-0800-000008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61" authorId="0" shapeId="0" xr:uid="{00000000-0006-0000-0800-000009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61" authorId="0" shapeId="0" xr:uid="{00000000-0006-0000-0800-00000A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61" authorId="0" shapeId="0" xr:uid="{00000000-0006-0000-0800-00000B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61" authorId="0" shapeId="0" xr:uid="{00000000-0006-0000-0800-00000C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N62" authorId="0" shapeId="0" xr:uid="{00000000-0006-0000-0800-00000D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2" authorId="0" shapeId="0" xr:uid="{00000000-0006-0000-0800-00000E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2" authorId="0" shapeId="0" xr:uid="{00000000-0006-0000-0800-00000F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2" authorId="0" shapeId="0" xr:uid="{00000000-0006-0000-0800-000010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2" authorId="0" shapeId="0" xr:uid="{00000000-0006-0000-0800-000011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3" authorId="0" shapeId="0" xr:uid="{00000000-0006-0000-0800-000012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3" authorId="0" shapeId="0" xr:uid="{00000000-0006-0000-0800-000013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3" authorId="0" shapeId="0" xr:uid="{00000000-0006-0000-0800-000014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3" authorId="0" shapeId="0" xr:uid="{00000000-0006-0000-0800-000015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3" authorId="0" shapeId="0" xr:uid="{00000000-0006-0000-0800-000016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4" authorId="0" shapeId="0" xr:uid="{00000000-0006-0000-0800-000017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4" authorId="0" shapeId="0" xr:uid="{00000000-0006-0000-0800-000018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4" authorId="0" shapeId="0" xr:uid="{00000000-0006-0000-0800-000019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4" authorId="0" shapeId="0" xr:uid="{00000000-0006-0000-0800-00001A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4" authorId="0" shapeId="0" xr:uid="{00000000-0006-0000-0800-00001B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5" authorId="0" shapeId="0" xr:uid="{00000000-0006-0000-0800-00001C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5" authorId="0" shapeId="0" xr:uid="{00000000-0006-0000-0800-00001D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5" authorId="0" shapeId="0" xr:uid="{00000000-0006-0000-0800-00001E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5" authorId="0" shapeId="0" xr:uid="{00000000-0006-0000-0800-00001F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5" authorId="0" shapeId="0" xr:uid="{00000000-0006-0000-0800-000020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6" authorId="0" shapeId="0" xr:uid="{00000000-0006-0000-0800-000021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6" authorId="0" shapeId="0" xr:uid="{00000000-0006-0000-0800-000022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6" authorId="0" shapeId="0" xr:uid="{00000000-0006-0000-0800-000023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6" authorId="0" shapeId="0" xr:uid="{00000000-0006-0000-0800-000024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6" authorId="0" shapeId="0" xr:uid="{00000000-0006-0000-0800-000025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7" authorId="0" shapeId="0" xr:uid="{00000000-0006-0000-0800-000026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O67" authorId="0" shapeId="0" xr:uid="{00000000-0006-0000-0800-000027010000}">
      <text>
        <r>
          <rPr>
            <b/>
            <sz val="9"/>
            <color indexed="81"/>
            <rFont val="Tahoma"/>
            <family val="2"/>
          </rPr>
          <t xml:space="preserve">Av. Tomás Alva Edison Y CALLE 8, Buenos Aires, Argentina
</t>
        </r>
      </text>
    </comment>
    <comment ref="P67" authorId="0" shapeId="0" xr:uid="{00000000-0006-0000-0800-000028010000}">
      <text>
        <r>
          <rPr>
            <b/>
            <sz val="9"/>
            <color indexed="81"/>
            <rFont val="Tahoma"/>
            <family val="2"/>
          </rPr>
          <t>Dirección: Av. Libertador 419 (código postal 1104), Ciudad de Buenos Aires, Argentina</t>
        </r>
      </text>
    </comment>
    <comment ref="Q67" authorId="0" shapeId="0" xr:uid="{00000000-0006-0000-0800-000029010000}">
      <text>
        <r>
          <rPr>
            <b/>
            <sz val="9"/>
            <color indexed="81"/>
            <rFont val="Tahoma"/>
            <family val="2"/>
          </rPr>
          <t>Direccion:
Padre Mujica 3001. Ciudad Autónoma de Buenos Aires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7" authorId="0" shapeId="0" xr:uid="{00000000-0006-0000-0800-00002A010000}">
      <text>
        <r>
          <rPr>
            <b/>
            <sz val="9"/>
            <color indexed="81"/>
            <rFont val="Tahoma"/>
            <family val="2"/>
          </rPr>
          <t>Direccion:Av. Ramón Castillo y Av. Comodoro Py Puerto Nuevo, ciudad Autónoma de Buenos Aires </t>
        </r>
      </text>
    </comment>
    <comment ref="N68" authorId="0" shapeId="0" xr:uid="{00000000-0006-0000-0800-00002B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O68" authorId="0" shapeId="0" xr:uid="{00000000-0006-0000-0800-00002C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P68" authorId="0" shapeId="0" xr:uid="{00000000-0006-0000-0800-00002D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  <comment ref="R68" authorId="0" shapeId="0" xr:uid="{00000000-0006-0000-0800-00002E010000}">
      <text>
        <r>
          <rPr>
            <b/>
            <sz val="9"/>
            <color indexed="81"/>
            <rFont val="Tahoma"/>
            <family val="2"/>
          </rPr>
          <t>Direccion:Manuel Alberti 1780 (Dock Sud), Buenos Aires</t>
        </r>
      </text>
    </comment>
  </commentList>
</comments>
</file>

<file path=xl/sharedStrings.xml><?xml version="1.0" encoding="utf-8"?>
<sst xmlns="http://schemas.openxmlformats.org/spreadsheetml/2006/main" count="2937" uniqueCount="679">
  <si>
    <t>BERTHED</t>
  </si>
  <si>
    <t>Date</t>
  </si>
  <si>
    <t>SVC</t>
  </si>
  <si>
    <t>FLAG</t>
  </si>
  <si>
    <t>TANGO</t>
  </si>
  <si>
    <t>ETA</t>
  </si>
  <si>
    <t>Free Time demurrage</t>
  </si>
  <si>
    <t>dry</t>
  </si>
  <si>
    <t>reefer</t>
  </si>
  <si>
    <t>MANI</t>
  </si>
  <si>
    <t>Devolucion de Vacios</t>
  </si>
  <si>
    <t>20DC</t>
  </si>
  <si>
    <t>40DC</t>
  </si>
  <si>
    <t>40HC</t>
  </si>
  <si>
    <t>20RF/40RH</t>
  </si>
  <si>
    <t>n.o.r.</t>
  </si>
  <si>
    <t>Terminal</t>
  </si>
  <si>
    <t>Port</t>
  </si>
  <si>
    <t>R E M A R K S</t>
  </si>
  <si>
    <t>Wk</t>
  </si>
  <si>
    <t>Exolgan</t>
  </si>
  <si>
    <t>TRP</t>
  </si>
  <si>
    <t>Hong Kong</t>
  </si>
  <si>
    <t>T4</t>
  </si>
  <si>
    <t>Singapore</t>
  </si>
  <si>
    <t>TZ</t>
  </si>
  <si>
    <t>SAEC 1</t>
  </si>
  <si>
    <t>VSL SHORT NAME &amp; VOY</t>
  </si>
  <si>
    <t>VSL LONG NAME</t>
  </si>
  <si>
    <t>ALCT 3</t>
  </si>
  <si>
    <t>Cap San Marco</t>
  </si>
  <si>
    <t>Cap San Lorenzo</t>
  </si>
  <si>
    <t>Cap San Augustin</t>
  </si>
  <si>
    <t>Cap San Antonio</t>
  </si>
  <si>
    <t>Cap San Raphael</t>
  </si>
  <si>
    <t>Cap San Maleas</t>
  </si>
  <si>
    <t>Portugal</t>
  </si>
  <si>
    <t>Cap San Nicolas</t>
  </si>
  <si>
    <t>GS 1</t>
  </si>
  <si>
    <t>Maersk Labrea</t>
  </si>
  <si>
    <t>TPR</t>
  </si>
  <si>
    <t>Panama</t>
  </si>
  <si>
    <t>Chipre</t>
  </si>
  <si>
    <t>Cap Andreas</t>
  </si>
  <si>
    <t>I.Marshall</t>
  </si>
  <si>
    <t>Malta y Gozo</t>
  </si>
  <si>
    <t>San Vicente</t>
  </si>
  <si>
    <t>Croatia</t>
  </si>
  <si>
    <t>Liberiana</t>
  </si>
  <si>
    <t>E.R.Canada</t>
  </si>
  <si>
    <t>Nordamelia</t>
  </si>
  <si>
    <t>Symi I</t>
  </si>
  <si>
    <t>SAEC ECX</t>
  </si>
  <si>
    <t>MSC Lily</t>
  </si>
  <si>
    <t>Alianca Manaus</t>
  </si>
  <si>
    <t>Uasc Al Khor</t>
  </si>
  <si>
    <t>MSC Arica</t>
  </si>
  <si>
    <t>Uasc ZamZam</t>
  </si>
  <si>
    <t>Cape Artemisio</t>
  </si>
  <si>
    <t>Maersk Laguna</t>
  </si>
  <si>
    <t>MSC Barcelona</t>
  </si>
  <si>
    <t>Skyros</t>
  </si>
  <si>
    <t>Denmark</t>
  </si>
  <si>
    <t>I. Marshall</t>
  </si>
  <si>
    <t>San Francisca</t>
  </si>
  <si>
    <t>EXOLGAN</t>
  </si>
  <si>
    <t>Specials</t>
  </si>
  <si>
    <t>Gamma Mujica</t>
  </si>
  <si>
    <t>Maersk Lanco</t>
  </si>
  <si>
    <t>Gamma Libertador</t>
  </si>
  <si>
    <t>ASAS 1</t>
  </si>
  <si>
    <t>Maersk Lirquen</t>
  </si>
  <si>
    <t>MSC Giselle</t>
  </si>
  <si>
    <t>ASAS 2</t>
  </si>
  <si>
    <t>ANTICIAPDA</t>
  </si>
  <si>
    <t>OMIT</t>
  </si>
  <si>
    <t>Maersk La Paz</t>
  </si>
  <si>
    <t>Maersk Leticia</t>
  </si>
  <si>
    <t>Mol Beacon</t>
  </si>
  <si>
    <t>Hungary</t>
  </si>
  <si>
    <t>Germany</t>
  </si>
  <si>
    <t>Maersk Leon</t>
  </si>
  <si>
    <t>Mol Beauty</t>
  </si>
  <si>
    <t>TERBASA</t>
  </si>
  <si>
    <t>USA</t>
  </si>
  <si>
    <t>Maersk Lima</t>
  </si>
  <si>
    <t>Czech</t>
  </si>
  <si>
    <t>Uasc Umm Qasr</t>
  </si>
  <si>
    <t>Maersk Londrina</t>
  </si>
  <si>
    <t>Maersk Memphis</t>
  </si>
  <si>
    <t>Maersk Lebu</t>
  </si>
  <si>
    <t>Kota Pemimpin</t>
  </si>
  <si>
    <t>SM Hong Kong</t>
  </si>
  <si>
    <t>Cap San Artemissio</t>
  </si>
  <si>
    <t>Maersk Lavras</t>
  </si>
  <si>
    <t>Tubul</t>
  </si>
  <si>
    <t>MSC Desiree</t>
  </si>
  <si>
    <t>Cardiff</t>
  </si>
  <si>
    <t>Northern Magnum</t>
  </si>
  <si>
    <t>Tolten</t>
  </si>
  <si>
    <t>Tirua</t>
  </si>
  <si>
    <t>HUXLEY</t>
  </si>
  <si>
    <t>Northern Magnitude</t>
  </si>
  <si>
    <t>MSC Caterina</t>
  </si>
  <si>
    <t>MSC Ludovica</t>
  </si>
  <si>
    <t>MSC Sofia Celeste</t>
  </si>
  <si>
    <t>Torrente</t>
  </si>
  <si>
    <t>Tempanos</t>
  </si>
  <si>
    <t>San Clemente</t>
  </si>
  <si>
    <t>MALEO 942 W</t>
  </si>
  <si>
    <t>MASRA 943 W</t>
  </si>
  <si>
    <t>Maersk Sarat</t>
  </si>
  <si>
    <t>MALAG 944 W</t>
  </si>
  <si>
    <t>MASKA 945 W</t>
  </si>
  <si>
    <t>Maersk Skarstind</t>
  </si>
  <si>
    <t>MBEAU 942 W</t>
  </si>
  <si>
    <t>CSANA 945 S</t>
  </si>
  <si>
    <t>CSART 946 S</t>
  </si>
  <si>
    <t>CSAMA 947 S</t>
  </si>
  <si>
    <t>CSANI 948 S</t>
  </si>
  <si>
    <t>TIRUA 945 S</t>
  </si>
  <si>
    <t>TORRE 946 S</t>
  </si>
  <si>
    <t>Tucapel</t>
  </si>
  <si>
    <t>TUCAP 947 S</t>
  </si>
  <si>
    <t>TEMPA 948 S</t>
  </si>
  <si>
    <t>MSC Albany</t>
  </si>
  <si>
    <t>MALBA 943 W</t>
  </si>
  <si>
    <t>SKYRO 944 W</t>
  </si>
  <si>
    <t>CROAT 945 W</t>
  </si>
  <si>
    <t>MLILY 946 W</t>
  </si>
  <si>
    <t>MSOCE 944 S</t>
  </si>
  <si>
    <t>MLUDO 946 S</t>
  </si>
  <si>
    <t>HUNGA 947 S</t>
  </si>
  <si>
    <t>MDESI 948 S</t>
  </si>
  <si>
    <t>NORDA 948 S</t>
  </si>
  <si>
    <t>ALMAN 949 S</t>
  </si>
  <si>
    <t>MALAV 946 W</t>
  </si>
  <si>
    <t>SVICE 947 W</t>
  </si>
  <si>
    <t>MALAN 948 W</t>
  </si>
  <si>
    <t>SANFR 949 W</t>
  </si>
  <si>
    <t>MALET 950 W</t>
  </si>
  <si>
    <t>TOLTN 949 S</t>
  </si>
  <si>
    <t>MSCBA 950 S</t>
  </si>
  <si>
    <t>SACLE 949 S</t>
  </si>
  <si>
    <t>CSRAP 950 S</t>
  </si>
  <si>
    <t>CSAAU 951 S</t>
  </si>
  <si>
    <t>USALK 949 S</t>
  </si>
  <si>
    <t>CZECH 947 W</t>
  </si>
  <si>
    <t>MSCCA 950 S</t>
  </si>
  <si>
    <t>SYMII 948 W</t>
  </si>
  <si>
    <t>TUBUL 951 S</t>
  </si>
  <si>
    <t>MSCAR 951 S</t>
  </si>
  <si>
    <t>CSALO 952 S</t>
  </si>
  <si>
    <t>ERCAD 952 S</t>
  </si>
  <si>
    <t>MSCGI 950 W</t>
  </si>
  <si>
    <t>USZAM 952 S</t>
  </si>
  <si>
    <t>UQASR 002 S</t>
  </si>
  <si>
    <t>BRANK 003S</t>
  </si>
  <si>
    <t>MSC Branka</t>
  </si>
  <si>
    <t>MALAP 952 W</t>
  </si>
  <si>
    <t>MALIR 951 W</t>
  </si>
  <si>
    <t>MALEB 001 W</t>
  </si>
  <si>
    <t>MALON 002 W</t>
  </si>
  <si>
    <t>MALIM 003 W</t>
  </si>
  <si>
    <t>MAZOV 003 W</t>
  </si>
  <si>
    <t>CARMI 951 W</t>
  </si>
  <si>
    <t>MBEAC 952 W</t>
  </si>
  <si>
    <t>MMAXI 001 W</t>
  </si>
  <si>
    <t>MSC Maxine</t>
  </si>
  <si>
    <t>KOPEM 002 W</t>
  </si>
  <si>
    <t>MSC Azov</t>
  </si>
  <si>
    <t>Malta</t>
  </si>
  <si>
    <t>MALBR 007 W</t>
  </si>
  <si>
    <t>CSMAL 005 S</t>
  </si>
  <si>
    <t>MANCH 005S</t>
  </si>
  <si>
    <t>MSC Anchorage</t>
  </si>
  <si>
    <t>CARDI  S</t>
  </si>
  <si>
    <t>CANAS  S</t>
  </si>
  <si>
    <t>NMAGN  S</t>
  </si>
  <si>
    <t>NOMAG  S</t>
  </si>
  <si>
    <t>SMHKG  S</t>
  </si>
  <si>
    <t>MAMEM  S</t>
  </si>
  <si>
    <t>San Felipe</t>
  </si>
  <si>
    <t>Atacama</t>
  </si>
  <si>
    <t>Maersk Karachi</t>
  </si>
  <si>
    <t>Maersk Bermuda</t>
  </si>
  <si>
    <t>Montevideo Express</t>
  </si>
  <si>
    <t>MBRUN 024 W</t>
  </si>
  <si>
    <t>MSC Brunella</t>
  </si>
  <si>
    <t>TPR (Rosario)</t>
  </si>
  <si>
    <t>Mehuin</t>
  </si>
  <si>
    <t>MSC Abidjan</t>
  </si>
  <si>
    <t>Northern Majestic</t>
  </si>
  <si>
    <t>Seaspan Osprey</t>
  </si>
  <si>
    <t>MSC Michela</t>
  </si>
  <si>
    <t>Paranagua Express</t>
  </si>
  <si>
    <t>Seaspan Harrier</t>
  </si>
  <si>
    <t>Maipo</t>
  </si>
  <si>
    <t>Liberia</t>
  </si>
  <si>
    <t>Seaspan Falcon</t>
  </si>
  <si>
    <t>DEVOLUCIONES</t>
  </si>
  <si>
    <t>T 4</t>
  </si>
  <si>
    <t>CONTAINER TYPE</t>
  </si>
  <si>
    <t>SAEC</t>
  </si>
  <si>
    <t>40 REEF</t>
  </si>
  <si>
    <t>20 REEF</t>
  </si>
  <si>
    <t>Seaspan Raptor</t>
  </si>
  <si>
    <r>
      <t xml:space="preserve">DODERO                                      </t>
    </r>
    <r>
      <rPr>
        <b/>
        <sz val="10"/>
        <rFont val="Arial"/>
        <family val="2"/>
      </rPr>
      <t xml:space="preserve"> BUENOS AIRES</t>
    </r>
  </si>
  <si>
    <t>3220-1792</t>
  </si>
  <si>
    <t>spuente@mdodero.com</t>
  </si>
  <si>
    <t xml:space="preserve">Lunes a Viernes 09:00 A 17:00 Hs                                          Sábado CERRADO      </t>
  </si>
  <si>
    <r>
      <t xml:space="preserve">EXOLGAN                                      </t>
    </r>
    <r>
      <rPr>
        <b/>
        <sz val="10"/>
        <rFont val="Arial"/>
        <family val="2"/>
      </rPr>
      <t xml:space="preserve"> BUENOS AIRES</t>
    </r>
  </si>
  <si>
    <t>5811-9332/9303/9304/9306</t>
  </si>
  <si>
    <t>containercontrol@exolgan.com</t>
  </si>
  <si>
    <t xml:space="preserve">Lunes a Viernes 07:00 A 17:30 Hs                                          Sábado 07:00 A 12:00 Hs        </t>
  </si>
  <si>
    <r>
      <t xml:space="preserve">FERREYRA                                      </t>
    </r>
    <r>
      <rPr>
        <b/>
        <sz val="10"/>
        <rFont val="Arial"/>
        <family val="2"/>
      </rPr>
      <t xml:space="preserve"> CORDOBA</t>
    </r>
  </si>
  <si>
    <t>03487-429045</t>
  </si>
  <si>
    <t>BaseFerreyra@loinza.com.ar</t>
  </si>
  <si>
    <t xml:space="preserve">Lunes a Viernes 08:00 A 18:00 Hs                                          Sábado CERRADO       </t>
  </si>
  <si>
    <r>
      <t xml:space="preserve">GAMMA LIBERTADOR                                           </t>
    </r>
    <r>
      <rPr>
        <b/>
        <sz val="10"/>
        <rFont val="Arial"/>
        <family val="2"/>
      </rPr>
      <t>BUENOS AIRES</t>
    </r>
  </si>
  <si>
    <t>4805-2667 #112</t>
  </si>
  <si>
    <t>vacioslibertador@gammalogistica.com.ar</t>
  </si>
  <si>
    <t xml:space="preserve">Lunes a Viernes 07:00 A 17:00 Hs                                       Sábado 07.00 a 12.00 Hs.      </t>
  </si>
  <si>
    <r>
      <t xml:space="preserve">GAMMA MUJICA                     </t>
    </r>
    <r>
      <rPr>
        <b/>
        <sz val="10"/>
        <rFont val="Arial"/>
        <family val="2"/>
      </rPr>
      <t>BUENOS AIRES</t>
    </r>
  </si>
  <si>
    <t>vacios@gammalogistica.com.ar</t>
  </si>
  <si>
    <r>
      <t xml:space="preserve">HUXLEY                                       </t>
    </r>
    <r>
      <rPr>
        <b/>
        <sz val="10"/>
        <rFont val="Arial"/>
        <family val="2"/>
      </rPr>
      <t>BUENOS AIRES</t>
    </r>
  </si>
  <si>
    <t>15-49921520///15-53043839</t>
  </si>
  <si>
    <t>OPERACIONES@HUXLEYARGENTINA.COM.AR</t>
  </si>
  <si>
    <t xml:space="preserve">Lunes a Viernes 07:00 A 17:30 Hs                                       Sábado 07:00 A 11:45 Hs         </t>
  </si>
  <si>
    <r>
      <t xml:space="preserve">PRONAVE                                      </t>
    </r>
    <r>
      <rPr>
        <b/>
        <sz val="10"/>
        <rFont val="Arial"/>
        <family val="2"/>
      </rPr>
      <t xml:space="preserve"> MENDOZA</t>
    </r>
  </si>
  <si>
    <t xml:space="preserve">0261 5242563 / 5242564  </t>
  </si>
  <si>
    <t>deposito@pronave,com,ar</t>
  </si>
  <si>
    <t xml:space="preserve">Lunes a Viernes 08:00 A 18:00 Hs                                          Sábado 09:00 A 13:00 Hs        </t>
  </si>
  <si>
    <r>
      <t xml:space="preserve">TERBASA                                      </t>
    </r>
    <r>
      <rPr>
        <b/>
        <sz val="10"/>
        <rFont val="Arial"/>
        <family val="2"/>
      </rPr>
      <t xml:space="preserve"> BUENOS AIRES</t>
    </r>
  </si>
  <si>
    <t>4590–0937</t>
  </si>
  <si>
    <t>T4MTY@apmterminals.com</t>
  </si>
  <si>
    <t xml:space="preserve">Lunes a Viernes 07:00 A 19:00 Hs                                          Sábado 07:00 A 12:00 Hs        </t>
  </si>
  <si>
    <r>
      <t xml:space="preserve">TERMINAL PUERTO ROSARIO </t>
    </r>
    <r>
      <rPr>
        <b/>
        <sz val="10"/>
        <rFont val="Arial"/>
        <family val="2"/>
      </rPr>
      <t>ROSARIO</t>
    </r>
  </si>
  <si>
    <t>0341-4861300 #1721/1714/1705</t>
  </si>
  <si>
    <t>controlroom@tpr.com.ar</t>
  </si>
  <si>
    <t xml:space="preserve">Lunes a Viernes 07:00 A 18:00 Hs                                          Sábado 07:00 A 12:00 Hs        </t>
  </si>
  <si>
    <r>
      <t xml:space="preserve">TERMINAL ZARATE                                      </t>
    </r>
    <r>
      <rPr>
        <b/>
        <sz val="10"/>
        <rFont val="Arial"/>
        <family val="2"/>
      </rPr>
      <t xml:space="preserve"> ZARATE</t>
    </r>
  </si>
  <si>
    <t>Til@tz.com.ar</t>
  </si>
  <si>
    <r>
      <t xml:space="preserve">TERMINALES RIO DE LA PLATA </t>
    </r>
    <r>
      <rPr>
        <b/>
        <sz val="10"/>
        <rFont val="Arial"/>
        <family val="2"/>
      </rPr>
      <t>BUENOS AIRES</t>
    </r>
  </si>
  <si>
    <t>4319-9500 # 660/594</t>
  </si>
  <si>
    <t>trp_empty_park@trp.com.ar</t>
  </si>
  <si>
    <t xml:space="preserve">Lunes a Viernes 07:00 A 18:00 Hs                                          Sábado 07:00 A 11:00 Hs        </t>
  </si>
  <si>
    <t>DEPOSTIO</t>
  </si>
  <si>
    <t>TELEFONO</t>
  </si>
  <si>
    <t>MAIL</t>
  </si>
  <si>
    <t>HORARIOS</t>
  </si>
  <si>
    <t>MSC Palak</t>
  </si>
  <si>
    <t>TERMINAL</t>
  </si>
  <si>
    <t>SERVICIO</t>
  </si>
  <si>
    <t>TANGO/ECNA</t>
  </si>
  <si>
    <t>GULF (GS1)</t>
  </si>
  <si>
    <t>San Amerigo</t>
  </si>
  <si>
    <t>LD</t>
  </si>
  <si>
    <t>Electronico</t>
  </si>
  <si>
    <t>LDS DEVOLUCION</t>
  </si>
  <si>
    <t>GAMMA MUJ</t>
  </si>
  <si>
    <t>GAMMA LIB</t>
  </si>
  <si>
    <t>ELECTRONICO</t>
  </si>
  <si>
    <t>Buenos Aires Express</t>
  </si>
  <si>
    <t>ASAS 2 / UCLA</t>
  </si>
  <si>
    <t xml:space="preserve">ASAS 1 / </t>
  </si>
  <si>
    <t>MSC CHANNE</t>
  </si>
  <si>
    <t>CSAV TRANCURA</t>
  </si>
  <si>
    <t>MSC Agrigento</t>
  </si>
  <si>
    <t>NMAGN 135 S</t>
  </si>
  <si>
    <t>SANAM 138 S</t>
  </si>
  <si>
    <t>MSC Sara Elena</t>
  </si>
  <si>
    <t>CSALO 135 S</t>
  </si>
  <si>
    <t>CSRAP 136 S</t>
  </si>
  <si>
    <t>CSART 137 S</t>
  </si>
  <si>
    <t>CSAMA 138 S</t>
  </si>
  <si>
    <t>CSANI 139 S</t>
  </si>
  <si>
    <t>CSANA 140 S</t>
  </si>
  <si>
    <t>CSMAL 141 S</t>
  </si>
  <si>
    <t>CSAAU 142 S</t>
  </si>
  <si>
    <t>SANAM 140 S</t>
  </si>
  <si>
    <t>MAEBE 139 S</t>
  </si>
  <si>
    <t>MAEBE 141 S</t>
  </si>
  <si>
    <t>SANAM 142 S</t>
  </si>
  <si>
    <t>MAEBE 143 S</t>
  </si>
  <si>
    <t>SANAM 144 S</t>
  </si>
  <si>
    <t>MAEBE 145 S</t>
  </si>
  <si>
    <t>SANAM 146 S</t>
  </si>
  <si>
    <t>MALBR 133 W</t>
  </si>
  <si>
    <t>ATCAM 134 W</t>
  </si>
  <si>
    <t>MALEO 135 W</t>
  </si>
  <si>
    <t>MALAV 136 W</t>
  </si>
  <si>
    <t>MCHAN 133 W</t>
  </si>
  <si>
    <t>SOSPR 134 W</t>
  </si>
  <si>
    <t>PNGEX 135 W</t>
  </si>
  <si>
    <t>TIRUA 137 S</t>
  </si>
  <si>
    <t>NYKNA 136 S</t>
  </si>
  <si>
    <t>NYK Diana</t>
  </si>
  <si>
    <t>TUCAP 138 S</t>
  </si>
  <si>
    <t>TEMPA 139 S</t>
  </si>
  <si>
    <t>USALK 135 S</t>
  </si>
  <si>
    <t>MSCCA 136 S</t>
  </si>
  <si>
    <t>MSC Athens</t>
  </si>
  <si>
    <t>USZAM 138 S</t>
  </si>
  <si>
    <t>MATHE 137S</t>
  </si>
  <si>
    <t>MAKAR 136 S</t>
  </si>
  <si>
    <t>MAIPO 137 S</t>
  </si>
  <si>
    <t>MAMEM 138 S</t>
  </si>
  <si>
    <t>NOMAG 139 S</t>
  </si>
  <si>
    <t>MOESS 131 W</t>
  </si>
  <si>
    <t>PALAK 134S</t>
  </si>
  <si>
    <t>Liberian</t>
  </si>
  <si>
    <t>MALET 137 W</t>
  </si>
  <si>
    <t>SFELI 138 W</t>
  </si>
  <si>
    <t>MALAP 139 W</t>
  </si>
  <si>
    <t>MALEB 140 W</t>
  </si>
  <si>
    <t>SHARR 136 W</t>
  </si>
  <si>
    <t>MDESI 137 W</t>
  </si>
  <si>
    <t>CARMI 139W</t>
  </si>
  <si>
    <t>AGRIG 138 W</t>
  </si>
  <si>
    <t>SFALC 140 W</t>
  </si>
  <si>
    <t>TOLTN 140 S</t>
  </si>
  <si>
    <t>TUBUL 142 S</t>
  </si>
  <si>
    <t>FIAMM 141S</t>
  </si>
  <si>
    <t>CSALO 143 S</t>
  </si>
  <si>
    <t>MMICH 139 S</t>
  </si>
  <si>
    <t>CTRAN 140 S</t>
  </si>
  <si>
    <t>MSOCE 141 S</t>
  </si>
  <si>
    <t>HUNGA 142 S</t>
  </si>
  <si>
    <t>NOMAJ 141 S</t>
  </si>
  <si>
    <t>NMAGN 142 S</t>
  </si>
  <si>
    <t>MAKAR 143 S</t>
  </si>
  <si>
    <t>MAIPO 144 S</t>
  </si>
  <si>
    <t>MEHUI 140 S</t>
  </si>
  <si>
    <t>DEFIBE</t>
  </si>
  <si>
    <t>MSC Fiammetta</t>
  </si>
  <si>
    <t>MSC Barbara</t>
  </si>
  <si>
    <t>MBARB 141S</t>
  </si>
  <si>
    <t>MAEBE 147 S</t>
  </si>
  <si>
    <t>SANAM 148 S</t>
  </si>
  <si>
    <t>MAEBE 149 S</t>
  </si>
  <si>
    <t>SANAM 150 S</t>
  </si>
  <si>
    <t>MAEBE 151 S</t>
  </si>
  <si>
    <t>MALON 141 W</t>
  </si>
  <si>
    <t>MALAN 142 W</t>
  </si>
  <si>
    <t>MALAG 143 W</t>
  </si>
  <si>
    <t>MALIR 144 W</t>
  </si>
  <si>
    <t>MALIM 145 W</t>
  </si>
  <si>
    <t>MABID 141 W</t>
  </si>
  <si>
    <t>BAEXP 142 W</t>
  </si>
  <si>
    <t>MSARE 144W</t>
  </si>
  <si>
    <t>SEAOR 143 W</t>
  </si>
  <si>
    <t>NYKNA 144 S</t>
  </si>
  <si>
    <t>TIRUA 145 S</t>
  </si>
  <si>
    <t>TUCAP 146 S</t>
  </si>
  <si>
    <t>TOLTN 148 S</t>
  </si>
  <si>
    <t>CSRAP 144 S</t>
  </si>
  <si>
    <t>CSART 145 S</t>
  </si>
  <si>
    <t>CSAMA 146 S</t>
  </si>
  <si>
    <t>CSANI 147 S</t>
  </si>
  <si>
    <t>MATHE 146S</t>
  </si>
  <si>
    <t>MSCCA 145 S</t>
  </si>
  <si>
    <t>USALK 144 S</t>
  </si>
  <si>
    <t>NOMAG 146 S</t>
  </si>
  <si>
    <t>DUBEX 147S</t>
  </si>
  <si>
    <t>Dublin Express</t>
  </si>
  <si>
    <t>NOMAJ 148 S</t>
  </si>
  <si>
    <t>202108000025961U</t>
  </si>
  <si>
    <t>202108000026502M</t>
  </si>
  <si>
    <t>189373F</t>
  </si>
  <si>
    <t>049622E</t>
  </si>
  <si>
    <t>190305P</t>
  </si>
  <si>
    <t>202108000026314N</t>
  </si>
  <si>
    <t>191511P</t>
  </si>
  <si>
    <t>202108000026563T</t>
  </si>
  <si>
    <t>193616A</t>
  </si>
  <si>
    <t>202108000026291R</t>
  </si>
  <si>
    <t>193602S</t>
  </si>
  <si>
    <t>202108000026535S</t>
  </si>
  <si>
    <t>191592B</t>
  </si>
  <si>
    <t>202108000026326Z</t>
  </si>
  <si>
    <t>202108000026807U</t>
  </si>
  <si>
    <t>196067D</t>
  </si>
  <si>
    <t>202108000026803Z</t>
  </si>
  <si>
    <t>197115V</t>
  </si>
  <si>
    <t>202108000026804R</t>
  </si>
  <si>
    <t>050631T</t>
  </si>
  <si>
    <t>041646B</t>
  </si>
  <si>
    <t>042359D</t>
  </si>
  <si>
    <t>196094D</t>
  </si>
  <si>
    <t>202108000026288A</t>
  </si>
  <si>
    <t>202108000027033M</t>
  </si>
  <si>
    <t>199098K</t>
  </si>
  <si>
    <t>202108000026805S</t>
  </si>
  <si>
    <t>199364G</t>
  </si>
  <si>
    <t>202108000026802P</t>
  </si>
  <si>
    <t>051826D</t>
  </si>
  <si>
    <t>201897B</t>
  </si>
  <si>
    <t>202108000026801Y</t>
  </si>
  <si>
    <t>201933P</t>
  </si>
  <si>
    <t>202108000027025N</t>
  </si>
  <si>
    <t>202022F</t>
  </si>
  <si>
    <t>202108000026780U</t>
  </si>
  <si>
    <t>SANAM 152 S</t>
  </si>
  <si>
    <t>MAEBE 201 S</t>
  </si>
  <si>
    <t>SANAM 202 S</t>
  </si>
  <si>
    <t>MAEBE 203 S</t>
  </si>
  <si>
    <t>MALBR 146 W</t>
  </si>
  <si>
    <t>ATCAM 147 W</t>
  </si>
  <si>
    <t>MALEO 148 W</t>
  </si>
  <si>
    <t>MALAV 149 W</t>
  </si>
  <si>
    <t>MOESS 145 W</t>
  </si>
  <si>
    <t>MMATI 149 S</t>
  </si>
  <si>
    <t>MSC Matilde</t>
  </si>
  <si>
    <t>HELLA 150S</t>
  </si>
  <si>
    <t>Hella</t>
  </si>
  <si>
    <t>NYKNA 152 S</t>
  </si>
  <si>
    <t>CSANA 148 S</t>
  </si>
  <si>
    <t>CSMAL 149 S</t>
  </si>
  <si>
    <t>CSAAU 150 S</t>
  </si>
  <si>
    <t>CSALO 151 S</t>
  </si>
  <si>
    <t>CSRAP 152 S</t>
  </si>
  <si>
    <t>USZAM 147 S</t>
  </si>
  <si>
    <t>MMICH 148 S</t>
  </si>
  <si>
    <t>MEHUI 149S</t>
  </si>
  <si>
    <t>MSOCE 150 S</t>
  </si>
  <si>
    <t>HUNGA 151 S</t>
  </si>
  <si>
    <t>NMAGN 149 S</t>
  </si>
  <si>
    <t>MAKAR 150 S</t>
  </si>
  <si>
    <t>MAIPO 151 S</t>
  </si>
  <si>
    <t>MONAZ 152 S</t>
  </si>
  <si>
    <t>Monte Azul</t>
  </si>
  <si>
    <t>043354W</t>
  </si>
  <si>
    <t>203724P</t>
  </si>
  <si>
    <t>202108000027057S</t>
  </si>
  <si>
    <t>202108000027335R</t>
  </si>
  <si>
    <t>204380Y</t>
  </si>
  <si>
    <t>202108000027026Y</t>
  </si>
  <si>
    <t>United Kingdom</t>
  </si>
  <si>
    <t>052551W</t>
  </si>
  <si>
    <t>ROTST 151S</t>
  </si>
  <si>
    <t>Rotterdam Star</t>
  </si>
  <si>
    <t>205505Y</t>
  </si>
  <si>
    <t>202108000027035Y</t>
  </si>
  <si>
    <t>205751R</t>
  </si>
  <si>
    <t>202108000026838B</t>
  </si>
  <si>
    <t>043900T</t>
  </si>
  <si>
    <t>202108000027519V</t>
  </si>
  <si>
    <t>207576B</t>
  </si>
  <si>
    <t>202108000027323Y</t>
  </si>
  <si>
    <t>202108000027036P</t>
  </si>
  <si>
    <t>202108000027559C</t>
  </si>
  <si>
    <t>202108000027607T</t>
  </si>
  <si>
    <t>202108000027034N</t>
  </si>
  <si>
    <t>202108000027031K</t>
  </si>
  <si>
    <t>202108000027030J</t>
  </si>
  <si>
    <t>053419D</t>
  </si>
  <si>
    <t>044601S</t>
  </si>
  <si>
    <t>202108000027688F</t>
  </si>
  <si>
    <t>000015E</t>
  </si>
  <si>
    <t>000090H</t>
  </si>
  <si>
    <t>Liberiaa</t>
  </si>
  <si>
    <t>202208000000200A</t>
  </si>
  <si>
    <t>000287W</t>
  </si>
  <si>
    <t>003169R</t>
  </si>
  <si>
    <t>207340N</t>
  </si>
  <si>
    <t>202108000027028Z</t>
  </si>
  <si>
    <t>001502G</t>
  </si>
  <si>
    <t>202108000027465V</t>
  </si>
  <si>
    <t>001601G</t>
  </si>
  <si>
    <t>Monte Olivia</t>
  </si>
  <si>
    <t>MONAL 204 S</t>
  </si>
  <si>
    <t>Monte Alegre</t>
  </si>
  <si>
    <t>DUBEX 202 S</t>
  </si>
  <si>
    <t>NOMAG 201 S</t>
  </si>
  <si>
    <t>000321K</t>
  </si>
  <si>
    <t>004053K</t>
  </si>
  <si>
    <t>202108000027029R</t>
  </si>
  <si>
    <t>003941P</t>
  </si>
  <si>
    <t>202208000000214F</t>
  </si>
  <si>
    <t>004710K</t>
  </si>
  <si>
    <t>MAEBE 205 S</t>
  </si>
  <si>
    <t>MAEBE 207 S</t>
  </si>
  <si>
    <t>MALET 150 W</t>
  </si>
  <si>
    <t>SFELI 009 W</t>
  </si>
  <si>
    <t>MALEB 201 W</t>
  </si>
  <si>
    <t>MALAP 152 W</t>
  </si>
  <si>
    <t>MALON 202 W</t>
  </si>
  <si>
    <t>TIRUA 201 S</t>
  </si>
  <si>
    <t>TUCAP 202 S</t>
  </si>
  <si>
    <t>CSART 201 S</t>
  </si>
  <si>
    <t>CSAMA 202 S</t>
  </si>
  <si>
    <t>CSANI 203 S</t>
  </si>
  <si>
    <t>CSANA 204 S</t>
  </si>
  <si>
    <t>PALAK 152 S</t>
  </si>
  <si>
    <t>USALK 201 S</t>
  </si>
  <si>
    <t>MSCCA 202 S</t>
  </si>
  <si>
    <t>202208000000401D</t>
  </si>
  <si>
    <t>006457U</t>
  </si>
  <si>
    <t>007126Y</t>
  </si>
  <si>
    <t>202208000000213E</t>
  </si>
  <si>
    <t>001049T</t>
  </si>
  <si>
    <t>MAEBE 206 S</t>
  </si>
  <si>
    <t>202208000000559R</t>
  </si>
  <si>
    <t>009460R</t>
  </si>
  <si>
    <t>202208000000412F</t>
  </si>
  <si>
    <t>009431P</t>
  </si>
  <si>
    <t>202208000000413G</t>
  </si>
  <si>
    <t>001639B</t>
  </si>
  <si>
    <t xml:space="preserve">012786W </t>
  </si>
  <si>
    <t>202208000000415X</t>
  </si>
  <si>
    <t>001541P</t>
  </si>
  <si>
    <t>GAMMA MUGICA</t>
  </si>
  <si>
    <t>GAMMA MUG</t>
  </si>
  <si>
    <t>014040H</t>
  </si>
  <si>
    <t>202208000000420E</t>
  </si>
  <si>
    <t>014019N</t>
  </si>
  <si>
    <t>202208000000590M</t>
  </si>
  <si>
    <t>202208000000725M</t>
  </si>
  <si>
    <t>TOLTN 204 S</t>
  </si>
  <si>
    <t>MOLIV 203 S</t>
  </si>
  <si>
    <t>202208000000593P</t>
  </si>
  <si>
    <t>202208000000591N</t>
  </si>
  <si>
    <t>202208000000446M</t>
  </si>
  <si>
    <t>016257T</t>
  </si>
  <si>
    <t>202208000000418L</t>
  </si>
  <si>
    <t>IMPORT cargo will be discharged at SSZ and connect with MAERSK KARACHI 150S</t>
  </si>
  <si>
    <t>017105M</t>
  </si>
  <si>
    <t>002684C</t>
  </si>
  <si>
    <t>Maersk Newmark</t>
  </si>
  <si>
    <t>018052Y</t>
  </si>
  <si>
    <t>018473V</t>
  </si>
  <si>
    <t>202208000000788V</t>
  </si>
  <si>
    <t>018559D</t>
  </si>
  <si>
    <t>202208000000789W</t>
  </si>
  <si>
    <t>002453S</t>
  </si>
  <si>
    <t>018436U</t>
  </si>
  <si>
    <t>021045K</t>
  </si>
  <si>
    <t>202208000000786T</t>
  </si>
  <si>
    <t>202208000001004D</t>
  </si>
  <si>
    <t>202208000001005E</t>
  </si>
  <si>
    <t>202208000000845P</t>
  </si>
  <si>
    <t>202208000001109J</t>
  </si>
  <si>
    <t>023174P</t>
  </si>
  <si>
    <t>023220H</t>
  </si>
  <si>
    <t>202208000001073J</t>
  </si>
  <si>
    <t>SWAP ROTATION - ROS - ZAR</t>
  </si>
  <si>
    <t xml:space="preserve">202208000001319M </t>
  </si>
  <si>
    <t>026781W</t>
  </si>
  <si>
    <t>NO IMPO</t>
  </si>
  <si>
    <t>027451R</t>
  </si>
  <si>
    <t>004124P</t>
  </si>
  <si>
    <t>027356V</t>
  </si>
  <si>
    <t>004767G</t>
  </si>
  <si>
    <t>028320N</t>
  </si>
  <si>
    <t>202208000001252X</t>
  </si>
  <si>
    <t>202208000001251H</t>
  </si>
  <si>
    <t>MAKAR 208 N</t>
  </si>
  <si>
    <t>029890D</t>
  </si>
  <si>
    <t>202208000001250G</t>
  </si>
  <si>
    <t xml:space="preserve">202208000001675R </t>
  </si>
  <si>
    <t>004802S</t>
  </si>
  <si>
    <t>031538S</t>
  </si>
  <si>
    <t>202208000001610G</t>
  </si>
  <si>
    <t>031384R</t>
  </si>
  <si>
    <t>202208000001345L</t>
  </si>
  <si>
    <t>032612M</t>
  </si>
  <si>
    <t>202208000001608N</t>
  </si>
  <si>
    <t>MAEBE 208 S</t>
  </si>
  <si>
    <t>MAEBE 210 S</t>
  </si>
  <si>
    <t>MALAN 203 W</t>
  </si>
  <si>
    <t>MALAG 204 W</t>
  </si>
  <si>
    <t>MALIR 205 W</t>
  </si>
  <si>
    <t>SANFR 013 W</t>
  </si>
  <si>
    <t>MMATI 205 S</t>
  </si>
  <si>
    <t>HELLA 206 S</t>
  </si>
  <si>
    <t>ROTST 207 S</t>
  </si>
  <si>
    <t>NYKNA 208 S</t>
  </si>
  <si>
    <t>CSMAL 205 S</t>
  </si>
  <si>
    <t>CSAAU 206 S</t>
  </si>
  <si>
    <t>CSALO 207 S</t>
  </si>
  <si>
    <t>CSRAP 208 S</t>
  </si>
  <si>
    <t>MATHE 203 S</t>
  </si>
  <si>
    <t>USZAM 204 S</t>
  </si>
  <si>
    <t>MMICH 206 S</t>
  </si>
  <si>
    <t>MEHUI 207 S</t>
  </si>
  <si>
    <t>MAERK 207 S</t>
  </si>
  <si>
    <t>MAERK 209 S</t>
  </si>
  <si>
    <t>MAERK 211 S</t>
  </si>
  <si>
    <t>005602S</t>
  </si>
  <si>
    <t>202208000001947T</t>
  </si>
  <si>
    <t>006356C</t>
  </si>
  <si>
    <t>005424T</t>
  </si>
  <si>
    <t>006798M</t>
  </si>
  <si>
    <t>202208000002067N</t>
  </si>
  <si>
    <t>035400K</t>
  </si>
  <si>
    <t>202208000001253J</t>
  </si>
  <si>
    <t>036022L</t>
  </si>
  <si>
    <t>202208000001670M</t>
  </si>
  <si>
    <t>036023M</t>
  </si>
  <si>
    <t>202208000001902K</t>
  </si>
  <si>
    <t>005790C</t>
  </si>
  <si>
    <t>036024N</t>
  </si>
  <si>
    <t>202208000001904M</t>
  </si>
  <si>
    <t>040989F</t>
  </si>
  <si>
    <t>MAIPO 206 S</t>
  </si>
  <si>
    <t>MONVE 208 S</t>
  </si>
  <si>
    <t>Monte Verde</t>
  </si>
  <si>
    <t>MONAZ 207 S</t>
  </si>
  <si>
    <t>042971V</t>
  </si>
  <si>
    <t>202208000002014F</t>
  </si>
  <si>
    <t>202208000002418N</t>
  </si>
  <si>
    <t>036012K</t>
  </si>
  <si>
    <t>202208000001903L</t>
  </si>
  <si>
    <t>036011J</t>
  </si>
  <si>
    <t>202208000001891R</t>
  </si>
  <si>
    <t>20RF</t>
  </si>
  <si>
    <t>40RH</t>
  </si>
  <si>
    <t>40 REFF</t>
  </si>
  <si>
    <t>20 REFF</t>
  </si>
  <si>
    <t>044940T</t>
  </si>
  <si>
    <t>202208000002222G</t>
  </si>
  <si>
    <t>007634C</t>
  </si>
  <si>
    <t>044967F</t>
  </si>
  <si>
    <t>202208000002355N</t>
  </si>
  <si>
    <t>044530Y</t>
  </si>
  <si>
    <t>202208000002392Y</t>
  </si>
  <si>
    <t>044953A</t>
  </si>
  <si>
    <t>202208000002226K</t>
  </si>
  <si>
    <t>006495F</t>
  </si>
  <si>
    <t>045099C</t>
  </si>
  <si>
    <t>202208000002391N</t>
  </si>
  <si>
    <t>202208000002672P</t>
  </si>
  <si>
    <t>CSART 209 S</t>
  </si>
  <si>
    <t>CSAMA 210 S</t>
  </si>
  <si>
    <t>CSANI 211 S</t>
  </si>
  <si>
    <t>CSANA 212 S</t>
  </si>
  <si>
    <t>MAEBE 212 S</t>
  </si>
  <si>
    <t>MAERK 213 S</t>
  </si>
  <si>
    <t>MAEBE 214 S</t>
  </si>
  <si>
    <t>MAERK 215 S</t>
  </si>
  <si>
    <t>MAEBE 216 S</t>
  </si>
  <si>
    <t>MALBR 207 W</t>
  </si>
  <si>
    <t>ATCAM 208 W</t>
  </si>
  <si>
    <t>MALIM 209 W</t>
  </si>
  <si>
    <t>MALAV 210 W</t>
  </si>
  <si>
    <t>TIRUA 209 S</t>
  </si>
  <si>
    <t>TBD 210S</t>
  </si>
  <si>
    <t>TOLTN 212 S</t>
  </si>
  <si>
    <t>MMATI 213 S</t>
  </si>
  <si>
    <t>TEMPA 211 S</t>
  </si>
  <si>
    <t>MSOCE 208 S</t>
  </si>
  <si>
    <t>HUNGA 209 S</t>
  </si>
  <si>
    <t>PALAK 210 S</t>
  </si>
  <si>
    <t>USALK 211 S</t>
  </si>
  <si>
    <t>DUBEX 209 S</t>
  </si>
  <si>
    <t>MOLIV 210 S</t>
  </si>
  <si>
    <t>MONAL 211 S</t>
  </si>
  <si>
    <t>MOCER 212 S</t>
  </si>
  <si>
    <t>Monte Cervantes</t>
  </si>
  <si>
    <t>MAIPO 213 S</t>
  </si>
  <si>
    <t>008265D</t>
  </si>
  <si>
    <t>049572C</t>
  </si>
  <si>
    <t>202208000002630J</t>
  </si>
  <si>
    <t>049568H</t>
  </si>
  <si>
    <t>202208000002632L</t>
  </si>
  <si>
    <t>050713Y</t>
  </si>
  <si>
    <t>202208000002634N</t>
  </si>
  <si>
    <t>007232S</t>
  </si>
  <si>
    <t>202208000002936S</t>
  </si>
  <si>
    <t>051954W</t>
  </si>
  <si>
    <t>202208000002593R</t>
  </si>
  <si>
    <t>202208000002721K</t>
  </si>
  <si>
    <t>202208000002631K</t>
  </si>
  <si>
    <t>052873A</t>
  </si>
  <si>
    <t>009129D</t>
  </si>
  <si>
    <t>202208000003152J</t>
  </si>
  <si>
    <t>202208000003106X</t>
  </si>
  <si>
    <t>007941C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</si>
</sst>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\ hh:mm"/>
    <numFmt numFmtId="165" formatCode="ddd"/>
    <numFmt numFmtId="166" formatCode="dd/mm/yy\ hh\:mm"/>
    <numFmt numFmtId="167" formatCode="_ [$€-2]\ * #,##0.00_ ;_ [$€-2]\ * \-#,##0.00_ ;_ [$€-2]\ * &quot;-&quot;??_ "/>
    <numFmt numFmtId="168" formatCode="0000"/>
    <numFmt numFmtId="169" formatCode="dd/mm/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0"/>
      <name val="Arial"/>
      <family val="2"/>
    </font>
    <font>
      <b/>
      <sz val="48"/>
      <name val="Monotype Corsiva"/>
      <family val="4"/>
    </font>
    <font>
      <b/>
      <u/>
      <sz val="40"/>
      <name val="Lucida Console"/>
      <family val="3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0"/>
      <color theme="4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 tint="-0.499984740745262"/>
      <name val="Arial"/>
      <family val="2"/>
    </font>
    <font>
      <sz val="10"/>
      <color indexed="5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Lucida Sans Unicode"/>
      <family val="2"/>
    </font>
    <font>
      <b/>
      <sz val="9"/>
      <color rgb="FF000000"/>
      <name val="Verdana"/>
      <family val="2"/>
    </font>
    <font>
      <b/>
      <sz val="11"/>
      <color rgb="FF000000"/>
      <name val="Verdana"/>
      <family val="2"/>
    </font>
    <font>
      <u/>
      <sz val="10"/>
      <color rgb="FF0070C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rgb="FFC00000"/>
      <name val="Verdana"/>
      <family val="2"/>
    </font>
    <font>
      <sz val="9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E3F2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/>
    <xf numFmtId="0" fontId="1" fillId="0" borderId="0"/>
  </cellStyleXfs>
  <cellXfs count="116">
    <xf numFmtId="0" fontId="0" fillId="0" borderId="0" xfId="0"/>
    <xf numFmtId="0" fontId="0" fillId="2" borderId="0" xfId="0" applyFill="1"/>
    <xf numFmtId="0" fontId="2" fillId="0" borderId="0" xfId="0" applyFont="1" applyBorder="1"/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4" fontId="2" fillId="0" borderId="0" xfId="0" applyNumberFormat="1" applyFont="1" applyFill="1" applyBorder="1" applyAlignment="1">
      <alignment horizontal="left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168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164" fontId="9" fillId="2" borderId="5" xfId="5" applyNumberFormat="1" applyFont="1" applyFill="1" applyBorder="1" applyAlignment="1">
      <alignment horizontal="center" vertical="center"/>
    </xf>
    <xf numFmtId="0" fontId="0" fillId="0" borderId="5" xfId="0" applyBorder="1"/>
    <xf numFmtId="0" fontId="11" fillId="0" borderId="5" xfId="0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 applyProtection="1">
      <alignment horizontal="left" vertical="center"/>
      <protection locked="0"/>
    </xf>
    <xf numFmtId="168" fontId="3" fillId="0" borderId="5" xfId="2" applyNumberFormat="1" applyFont="1" applyBorder="1" applyAlignment="1">
      <alignment horizontal="left" vertical="center" wrapText="1"/>
    </xf>
    <xf numFmtId="0" fontId="3" fillId="0" borderId="5" xfId="0" applyFont="1" applyBorder="1" applyAlignment="1"/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left" vertical="center"/>
    </xf>
    <xf numFmtId="0" fontId="14" fillId="0" borderId="5" xfId="0" quotePrefix="1" applyFont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 vertical="center"/>
    </xf>
    <xf numFmtId="14" fontId="16" fillId="2" borderId="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0" fillId="0" borderId="21" xfId="0" applyBorder="1"/>
    <xf numFmtId="0" fontId="18" fillId="4" borderId="22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17" fillId="0" borderId="5" xfId="0" applyFont="1" applyBorder="1" applyAlignment="1">
      <alignment wrapText="1"/>
    </xf>
    <xf numFmtId="0" fontId="22" fillId="0" borderId="5" xfId="0" applyFont="1" applyBorder="1"/>
    <xf numFmtId="0" fontId="21" fillId="0" borderId="5" xfId="5" applyFont="1" applyFill="1" applyBorder="1"/>
    <xf numFmtId="0" fontId="22" fillId="0" borderId="5" xfId="0" applyFont="1" applyBorder="1" applyAlignment="1">
      <alignment wrapText="1"/>
    </xf>
    <xf numFmtId="0" fontId="2" fillId="0" borderId="5" xfId="0" applyFont="1" applyBorder="1"/>
    <xf numFmtId="0" fontId="25" fillId="9" borderId="5" xfId="8" applyFont="1" applyFill="1" applyBorder="1" applyAlignment="1">
      <alignment horizontal="center" vertical="center"/>
    </xf>
    <xf numFmtId="0" fontId="26" fillId="10" borderId="5" xfId="8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22" fontId="11" fillId="0" borderId="5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8" fillId="12" borderId="28" xfId="0" applyFont="1" applyFill="1" applyBorder="1" applyAlignment="1">
      <alignment horizontal="center" vertical="center"/>
    </xf>
    <xf numFmtId="0" fontId="29" fillId="12" borderId="28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0" fillId="11" borderId="19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4" fillId="8" borderId="5" xfId="8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</cellXfs>
  <cellStyles count="10">
    <cellStyle name="Euro" xfId="1" xr:uid="{00000000-0005-0000-0000-000000000000}"/>
    <cellStyle name="Hyperlink" xfId="5" builtinId="8"/>
    <cellStyle name="Normal" xfId="0" builtinId="0"/>
    <cellStyle name="Normal 2" xfId="2" xr:uid="{00000000-0005-0000-0000-000003000000}"/>
    <cellStyle name="Normal 3" xfId="8" xr:uid="{300FAC3B-BAE2-42C5-A3F2-8CE1DEA7C4E2}"/>
    <cellStyle name="Normal 4" xfId="9" xr:uid="{8537BE8B-6201-4B2C-94A2-1B820B09BDE1}"/>
    <cellStyle name="Standard 11" xfId="7" xr:uid="{00000000-0005-0000-0000-000004000000}"/>
    <cellStyle name="Standard 2" xfId="3" xr:uid="{00000000-0005-0000-0000-000005000000}"/>
    <cellStyle name="Standard 2 2 2" xfId="6" xr:uid="{00000000-0005-0000-0000-000006000000}"/>
    <cellStyle name="Standard_Weekly1" xfId="4" xr:uid="{00000000-0005-0000-0000-000007000000}"/>
  </cellStyles>
  <dxfs count="20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solid">
          <fgColor indexed="64"/>
          <bgColor rgb="FFFFCC9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cid:CF0FBA83-4F59-4FA8-9482-77498268F14B@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CF0FBA83-4F59-4FA8-9482-77498268F14B@local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8DB3E34-95BD-46AF-BFAC-2A683EE7D0CE}"/>
            </a:ext>
          </a:extLst>
        </xdr:cNvPr>
        <xdr:cNvSpPr/>
      </xdr:nvSpPr>
      <xdr:spPr>
        <a:xfrm>
          <a:off x="449050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3BDD5E70-D785-46AB-8571-3B9369EB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0885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3A60B6B6-D31E-43FB-83FF-FD308219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666"/>
          <a:ext cx="3456350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736AA559-9FBC-42DF-9866-FB784A8F6E3C}"/>
            </a:ext>
          </a:extLst>
        </xdr:cNvPr>
        <xdr:cNvSpPr/>
      </xdr:nvSpPr>
      <xdr:spPr>
        <a:xfrm>
          <a:off x="424285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A9555989-88AD-4E18-845D-CF12631B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9860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C27C885B-469C-4EE7-AF7D-C9755B29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84666"/>
          <a:ext cx="3458466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F5F65DD-AF6E-410E-994C-3D62DA266127}"/>
            </a:ext>
          </a:extLst>
        </xdr:cNvPr>
        <xdr:cNvSpPr/>
      </xdr:nvSpPr>
      <xdr:spPr>
        <a:xfrm>
          <a:off x="424285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E4CF366F-0CFF-4723-827D-73D02533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9860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65568F50-B4A8-41FD-AA1A-1DEF2CB7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4666"/>
          <a:ext cx="3456350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36BE692-90CE-48FC-8F2B-1065634BF4A9}"/>
            </a:ext>
          </a:extLst>
        </xdr:cNvPr>
        <xdr:cNvSpPr/>
      </xdr:nvSpPr>
      <xdr:spPr>
        <a:xfrm>
          <a:off x="424285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B0E5CE53-62AF-4202-B3B1-D9D42C39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3235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EB0BEBF1-A2B8-4D25-A6A4-939BF175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4666"/>
          <a:ext cx="3456350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194BE41-C177-4401-B436-03343D011F3D}"/>
            </a:ext>
          </a:extLst>
        </xdr:cNvPr>
        <xdr:cNvSpPr/>
      </xdr:nvSpPr>
      <xdr:spPr>
        <a:xfrm>
          <a:off x="449050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A268494C-E464-45F2-955E-CDA8860B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0885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AC2BFE6E-4E78-4174-8213-52BA28D5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666"/>
          <a:ext cx="3456350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0</xdr:row>
      <xdr:rowOff>0</xdr:rowOff>
    </xdr:from>
    <xdr:ext cx="7651749" cy="973665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A1E1FF3C-803C-4454-8763-E7128413844C}"/>
            </a:ext>
          </a:extLst>
        </xdr:cNvPr>
        <xdr:cNvSpPr/>
      </xdr:nvSpPr>
      <xdr:spPr>
        <a:xfrm>
          <a:off x="4490509" y="0"/>
          <a:ext cx="7651749" cy="97366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VESSEL'S ARRIVALS</a:t>
          </a:r>
        </a:p>
      </xdr:txBody>
    </xdr:sp>
    <xdr:clientData/>
  </xdr:oneCellAnchor>
  <xdr:twoCellAnchor>
    <xdr:from>
      <xdr:col>15</xdr:col>
      <xdr:colOff>937685</xdr:colOff>
      <xdr:row>0</xdr:row>
      <xdr:rowOff>161924</xdr:rowOff>
    </xdr:from>
    <xdr:to>
      <xdr:col>17</xdr:col>
      <xdr:colOff>1188253</xdr:colOff>
      <xdr:row>0</xdr:row>
      <xdr:rowOff>635000</xdr:rowOff>
    </xdr:to>
    <xdr:pic>
      <xdr:nvPicPr>
        <xdr:cNvPr id="3" name="2 Imagen" descr="AL_logo_colour_4c_pos_150 dpi">
          <a:extLst>
            <a:ext uri="{FF2B5EF4-FFF2-40B4-BE49-F238E27FC236}">
              <a16:creationId xmlns:a16="http://schemas.microsoft.com/office/drawing/2014/main" id="{53EFBA64-9621-42A7-ACDB-F70C69C3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0885" y="161924"/>
          <a:ext cx="2565143" cy="47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84666</xdr:rowOff>
    </xdr:from>
    <xdr:to>
      <xdr:col>3</xdr:col>
      <xdr:colOff>675050</xdr:colOff>
      <xdr:row>1</xdr:row>
      <xdr:rowOff>0</xdr:rowOff>
    </xdr:to>
    <xdr:pic>
      <xdr:nvPicPr>
        <xdr:cNvPr id="4" name="3 Imagen" descr="cid:CF0FBA83-4F59-4FA8-9482-77498268F14B@local">
          <a:extLst>
            <a:ext uri="{FF2B5EF4-FFF2-40B4-BE49-F238E27FC236}">
              <a16:creationId xmlns:a16="http://schemas.microsoft.com/office/drawing/2014/main" id="{36B35703-5F46-4387-A4F7-31C6ED59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666"/>
          <a:ext cx="3456350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72</xdr:row>
      <xdr:rowOff>152400</xdr:rowOff>
    </xdr:from>
    <xdr:to>
      <xdr:col>11</xdr:col>
      <xdr:colOff>352425</xdr:colOff>
      <xdr:row>75</xdr:row>
      <xdr:rowOff>19050</xdr:rowOff>
    </xdr:to>
    <xdr:pic>
      <xdr:nvPicPr>
        <xdr:cNvPr id="2" name="1 Imagen" descr="cid:CF0FBA83-4F59-4FA8-9482-77498268F14B@loc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1820525"/>
          <a:ext cx="1981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VOLUCIONES" displayName="DEVOLUCIONES" ref="B22:H30" totalsRowShown="0" headerRowDxfId="10" headerRowBorderDxfId="9" tableBorderDxfId="8" totalsRowBorderDxfId="7">
  <autoFilter ref="B22:H30" xr:uid="{00000000-0009-0000-0100-000001000000}"/>
  <tableColumns count="7">
    <tableColumn id="1" xr3:uid="{00000000-0010-0000-0000-000001000000}" name="DEVOLUCIONES" dataDxfId="6"/>
    <tableColumn id="2" xr3:uid="{00000000-0010-0000-0000-000002000000}" name="20DC" dataDxfId="5"/>
    <tableColumn id="3" xr3:uid="{00000000-0010-0000-0000-000003000000}" name="40DC" dataDxfId="4"/>
    <tableColumn id="4" xr3:uid="{00000000-0010-0000-0000-000004000000}" name="40HC" dataDxfId="3"/>
    <tableColumn id="7" xr3:uid="{4262468C-34AC-4CBB-ACF1-81FB00C1C07F}" name="20 REFF" dataDxfId="2">
      <calculatedColumnFormula>+E13</calculatedColumnFormula>
    </tableColumn>
    <tableColumn id="5" xr3:uid="{00000000-0010-0000-0000-000005000000}" name="40 REFF" dataDxfId="1"/>
    <tableColumn id="6" xr3:uid="{00000000-0010-0000-0000-000006000000}" name="Speci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BaseFerreyra@loinza.com.ar" TargetMode="External"/><Relationship Id="rId2" Type="http://schemas.openxmlformats.org/officeDocument/2006/relationships/hyperlink" Target="mailto:deposito@pronave,com,ar" TargetMode="External"/><Relationship Id="rId1" Type="http://schemas.openxmlformats.org/officeDocument/2006/relationships/hyperlink" Target="mailto:vacios@gammalogistica.com.ar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3973-9FE3-410F-8678-E6C56C6DC9A7}">
  <dimension ref="A1:U72"/>
  <sheetViews>
    <sheetView zoomScale="115" zoomScaleNormal="115" workbookViewId="0">
      <pane ySplit="7" topLeftCell="A8" activePane="bottomLeft" state="frozen"/>
      <selection pane="bottomLeft" activeCell="G45" sqref="G45"/>
    </sheetView>
  </sheetViews>
  <sheetFormatPr defaultColWidth="9.140625" defaultRowHeight="15" customHeight="1" x14ac:dyDescent="0.2"/>
  <cols>
    <col min="1" max="1" width="5.85546875" style="9" customWidth="1"/>
    <col min="2" max="2" width="19.85546875" style="9" customWidth="1"/>
    <col min="3" max="3" width="21.85546875" style="9" customWidth="1"/>
    <col min="4" max="4" width="14.140625" style="9" bestFit="1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4.140625" style="9" bestFit="1" customWidth="1"/>
    <col min="10" max="10" width="12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6" width="15.7109375" style="9" bestFit="1" customWidth="1"/>
    <col min="17" max="18" width="20.7109375" style="9" bestFit="1" customWidth="1"/>
    <col min="19" max="19" width="15.85546875" style="9" bestFit="1" customWidth="1"/>
    <col min="20" max="20" width="17.140625" style="9" customWidth="1"/>
    <col min="21" max="21" width="53" style="9" bestFit="1" customWidth="1"/>
    <col min="22" max="23" width="9.140625" style="9"/>
    <col min="24" max="24" width="9.140625" style="9" customWidth="1"/>
    <col min="25" max="16384" width="9.140625" style="9"/>
  </cols>
  <sheetData>
    <row r="1" spans="1:21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"/>
      <c r="T1" s="6"/>
      <c r="U1" s="5"/>
    </row>
    <row r="2" spans="1:21" ht="14.25" customHeight="1" x14ac:dyDescent="1.05">
      <c r="A2" s="8"/>
      <c r="B2" s="3"/>
      <c r="C2" s="3"/>
      <c r="D2" s="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7"/>
      <c r="T2" s="6"/>
      <c r="U2" s="5"/>
    </row>
    <row r="3" spans="1:21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513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74" t="s">
        <v>334</v>
      </c>
      <c r="L3" s="104"/>
      <c r="M3" s="104"/>
      <c r="N3" s="104"/>
      <c r="O3" s="104"/>
      <c r="P3" s="104"/>
      <c r="Q3" s="104"/>
      <c r="R3" s="104"/>
      <c r="S3" s="7"/>
      <c r="T3" s="6"/>
      <c r="U3" s="5"/>
    </row>
    <row r="4" spans="1:21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262</v>
      </c>
      <c r="I4" s="75" t="s">
        <v>262</v>
      </c>
      <c r="J4" s="75" t="s">
        <v>262</v>
      </c>
      <c r="K4" s="75" t="s">
        <v>249</v>
      </c>
      <c r="L4" s="104"/>
      <c r="M4" s="104"/>
      <c r="N4" s="104"/>
      <c r="O4" s="104"/>
      <c r="P4" s="104"/>
      <c r="Q4" s="104"/>
      <c r="R4" s="104"/>
      <c r="S4" s="7"/>
      <c r="T4" s="6"/>
      <c r="U4" s="5"/>
    </row>
    <row r="5" spans="1:21" ht="15" customHeight="1" thickBot="1" x14ac:dyDescent="1.1000000000000001">
      <c r="A5" s="8"/>
      <c r="B5" s="3"/>
      <c r="C5" s="3"/>
      <c r="D5" s="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7"/>
      <c r="T5" s="6"/>
      <c r="U5" s="5"/>
    </row>
    <row r="6" spans="1:21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107" t="s">
        <v>16</v>
      </c>
      <c r="K6" s="105"/>
      <c r="L6" s="112" t="s">
        <v>6</v>
      </c>
      <c r="M6" s="113"/>
      <c r="N6" s="114"/>
      <c r="O6" s="106"/>
      <c r="P6" s="115" t="s">
        <v>10</v>
      </c>
      <c r="Q6" s="115"/>
      <c r="R6" s="115"/>
      <c r="S6" s="115"/>
      <c r="T6" s="115"/>
      <c r="U6" s="13"/>
    </row>
    <row r="7" spans="1:21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14</v>
      </c>
      <c r="T7" s="27" t="s">
        <v>66</v>
      </c>
      <c r="U7" s="41" t="s">
        <v>18</v>
      </c>
    </row>
    <row r="8" spans="1:21" ht="15" customHeight="1" x14ac:dyDescent="0.2">
      <c r="A8" s="53">
        <f t="shared" ref="A8:A39" si="0">WEEKNUM(G8)</f>
        <v>49</v>
      </c>
      <c r="B8" s="22" t="s">
        <v>338</v>
      </c>
      <c r="C8" s="23" t="s">
        <v>185</v>
      </c>
      <c r="D8" s="24" t="s">
        <v>24</v>
      </c>
      <c r="E8" s="23" t="s">
        <v>29</v>
      </c>
      <c r="F8" s="42">
        <f t="shared" ref="F8:F39" si="1">G8</f>
        <v>44532.229166666664</v>
      </c>
      <c r="G8" s="26">
        <v>44532.229166666664</v>
      </c>
      <c r="H8" s="27">
        <v>44532.229166666664</v>
      </c>
      <c r="I8" s="28" t="s">
        <v>370</v>
      </c>
      <c r="J8" s="23" t="s">
        <v>25</v>
      </c>
      <c r="K8" s="23" t="s">
        <v>258</v>
      </c>
      <c r="L8" s="29">
        <f t="shared" ref="L8:L39" si="2">+H8+6</f>
        <v>44538.229166666664</v>
      </c>
      <c r="M8" s="29">
        <f t="shared" ref="M8:M39" si="3">H8+2</f>
        <v>44534.229166666664</v>
      </c>
      <c r="N8" s="29">
        <f t="shared" ref="N8:N39" si="4">H8+6</f>
        <v>44538.229166666664</v>
      </c>
      <c r="O8" s="30" t="s">
        <v>368</v>
      </c>
      <c r="P8" s="31" t="s">
        <v>25</v>
      </c>
      <c r="Q8" s="31" t="s">
        <v>25</v>
      </c>
      <c r="R8" s="31" t="s">
        <v>25</v>
      </c>
      <c r="S8" s="31" t="s">
        <v>25</v>
      </c>
      <c r="T8" s="31" t="s">
        <v>25</v>
      </c>
      <c r="U8" s="32"/>
    </row>
    <row r="9" spans="1:21" ht="15" customHeight="1" x14ac:dyDescent="0.2">
      <c r="A9" s="53">
        <f t="shared" si="0"/>
        <v>49</v>
      </c>
      <c r="B9" s="22" t="s">
        <v>320</v>
      </c>
      <c r="C9" s="23" t="s">
        <v>199</v>
      </c>
      <c r="D9" s="24" t="s">
        <v>22</v>
      </c>
      <c r="E9" s="23" t="s">
        <v>73</v>
      </c>
      <c r="F9" s="42">
        <f t="shared" si="1"/>
        <v>44532.363194444442</v>
      </c>
      <c r="G9" s="26">
        <v>44532.363194444442</v>
      </c>
      <c r="H9" s="27">
        <v>44532.363194444442</v>
      </c>
      <c r="I9" s="28" t="s">
        <v>369</v>
      </c>
      <c r="J9" s="23" t="s">
        <v>20</v>
      </c>
      <c r="K9" s="23" t="s">
        <v>258</v>
      </c>
      <c r="L9" s="29">
        <f t="shared" si="2"/>
        <v>44538.363194444442</v>
      </c>
      <c r="M9" s="29">
        <f t="shared" si="3"/>
        <v>44534.363194444442</v>
      </c>
      <c r="N9" s="29">
        <f t="shared" si="4"/>
        <v>44538.363194444442</v>
      </c>
      <c r="O9" s="30" t="s">
        <v>367</v>
      </c>
      <c r="P9" s="31" t="str">
        <f>VLOOKUP(E9,DEVOLUCIONES[],2,FALSE)</f>
        <v>EXOLGAN</v>
      </c>
      <c r="Q9" s="31" t="str">
        <f>VLOOKUP(E9,DEVOLUCIONES[],3,FALSE)</f>
        <v>EXOLGAN</v>
      </c>
      <c r="R9" s="31" t="str">
        <f>VLOOKUP(E9,DEVOLUCIONES[],4,FALSE)</f>
        <v>EXOLGAN</v>
      </c>
      <c r="S9" s="31" t="str">
        <f>VLOOKUP(E9,DEVOLUCIONES[],5,FALSE)</f>
        <v>HUXLEY</v>
      </c>
      <c r="T9" s="31" t="str">
        <f>VLOOKUP(E9,DEVOLUCIONES[],6,FALSE)</f>
        <v>HUXLEY</v>
      </c>
      <c r="U9" s="32"/>
    </row>
    <row r="10" spans="1:21" ht="15" customHeight="1" x14ac:dyDescent="0.2">
      <c r="A10" s="53">
        <f t="shared" si="0"/>
        <v>49</v>
      </c>
      <c r="B10" s="22" t="s">
        <v>343</v>
      </c>
      <c r="C10" s="23" t="s">
        <v>88</v>
      </c>
      <c r="D10" s="24" t="s">
        <v>22</v>
      </c>
      <c r="E10" s="23" t="s">
        <v>70</v>
      </c>
      <c r="F10" s="42">
        <f t="shared" si="1"/>
        <v>44532.850694444445</v>
      </c>
      <c r="G10" s="26">
        <v>44532.850694444445</v>
      </c>
      <c r="H10" s="27">
        <v>44532.850694444445</v>
      </c>
      <c r="I10" s="28" t="s">
        <v>371</v>
      </c>
      <c r="J10" s="23" t="s">
        <v>23</v>
      </c>
      <c r="K10" s="23" t="s">
        <v>258</v>
      </c>
      <c r="L10" s="29">
        <f t="shared" si="2"/>
        <v>44538.850694444445</v>
      </c>
      <c r="M10" s="29">
        <f t="shared" si="3"/>
        <v>44534.850694444445</v>
      </c>
      <c r="N10" s="29">
        <f t="shared" si="4"/>
        <v>44538.850694444445</v>
      </c>
      <c r="O10" s="30" t="s">
        <v>372</v>
      </c>
      <c r="P10" s="31" t="str">
        <f>VLOOKUP(E10,DEVOLUCIONES[],2,FALSE)</f>
        <v>HUXLEY</v>
      </c>
      <c r="Q10" s="31" t="str">
        <f>VLOOKUP(E10,DEVOLUCIONES[],3,FALSE)</f>
        <v>TERBASA</v>
      </c>
      <c r="R10" s="31" t="str">
        <f>VLOOKUP(E10,DEVOLUCIONES[],4,FALSE)</f>
        <v>DEFIBE</v>
      </c>
      <c r="S10" s="31" t="str">
        <f>VLOOKUP(E10,DEVOLUCIONES[],5,FALSE)</f>
        <v>HUXLEY</v>
      </c>
      <c r="T10" s="31" t="str">
        <f>VLOOKUP(E10,DEVOLUCIONES[],6,FALSE)</f>
        <v>GAMMA MUGICA</v>
      </c>
      <c r="U10" s="32"/>
    </row>
    <row r="11" spans="1:21" ht="15" customHeight="1" x14ac:dyDescent="0.2">
      <c r="A11" s="53">
        <f t="shared" si="0"/>
        <v>49</v>
      </c>
      <c r="B11" s="22" t="s">
        <v>338</v>
      </c>
      <c r="C11" s="23" t="s">
        <v>185</v>
      </c>
      <c r="D11" s="24" t="s">
        <v>24</v>
      </c>
      <c r="E11" s="23" t="s">
        <v>29</v>
      </c>
      <c r="F11" s="42">
        <f t="shared" si="1"/>
        <v>44533.45416666667</v>
      </c>
      <c r="G11" s="26">
        <v>44533.45416666667</v>
      </c>
      <c r="H11" s="27">
        <v>44533.07916666667</v>
      </c>
      <c r="I11" s="28" t="s">
        <v>387</v>
      </c>
      <c r="J11" s="23" t="s">
        <v>40</v>
      </c>
      <c r="K11" s="23" t="s">
        <v>258</v>
      </c>
      <c r="L11" s="29">
        <f t="shared" si="2"/>
        <v>44539.07916666667</v>
      </c>
      <c r="M11" s="29">
        <f t="shared" si="3"/>
        <v>44535.07916666667</v>
      </c>
      <c r="N11" s="29">
        <f t="shared" si="4"/>
        <v>44539.07916666667</v>
      </c>
      <c r="O11" s="30" t="s">
        <v>368</v>
      </c>
      <c r="P11" s="31" t="s">
        <v>40</v>
      </c>
      <c r="Q11" s="31" t="s">
        <v>40</v>
      </c>
      <c r="R11" s="31" t="s">
        <v>40</v>
      </c>
      <c r="S11" s="31" t="s">
        <v>40</v>
      </c>
      <c r="T11" s="31" t="s">
        <v>40</v>
      </c>
      <c r="U11" s="32"/>
    </row>
    <row r="12" spans="1:21" ht="15" customHeight="1" x14ac:dyDescent="0.2">
      <c r="A12" s="53">
        <f t="shared" si="0"/>
        <v>49</v>
      </c>
      <c r="B12" s="22" t="s">
        <v>356</v>
      </c>
      <c r="C12" s="23" t="s">
        <v>34</v>
      </c>
      <c r="D12" s="24" t="s">
        <v>41</v>
      </c>
      <c r="E12" s="23" t="s">
        <v>26</v>
      </c>
      <c r="F12" s="42">
        <f t="shared" si="1"/>
        <v>44534.263194444444</v>
      </c>
      <c r="G12" s="26">
        <v>44534.263194444444</v>
      </c>
      <c r="H12" s="27">
        <v>44534.263194444444</v>
      </c>
      <c r="I12" s="28" t="s">
        <v>373</v>
      </c>
      <c r="J12" s="23" t="s">
        <v>23</v>
      </c>
      <c r="K12" s="23" t="s">
        <v>258</v>
      </c>
      <c r="L12" s="29">
        <f t="shared" si="2"/>
        <v>44540.263194444444</v>
      </c>
      <c r="M12" s="29">
        <f t="shared" si="3"/>
        <v>44536.263194444444</v>
      </c>
      <c r="N12" s="29">
        <f t="shared" si="4"/>
        <v>44540.263194444444</v>
      </c>
      <c r="O12" s="30" t="s">
        <v>374</v>
      </c>
      <c r="P12" s="31" t="str">
        <f>VLOOKUP(E12,DEVOLUCIONES[],2,FALSE)</f>
        <v>TRP</v>
      </c>
      <c r="Q12" s="31" t="str">
        <f>VLOOKUP(E12,DEVOLUCIONES[],3,FALSE)</f>
        <v>TRP</v>
      </c>
      <c r="R12" s="31" t="str">
        <f>VLOOKUP(E12,DEVOLUCIONES[],4,FALSE)</f>
        <v>TRP</v>
      </c>
      <c r="S12" s="31" t="str">
        <f>VLOOKUP(E12,DEVOLUCIONES[],5,FALSE)</f>
        <v>TRP</v>
      </c>
      <c r="T12" s="31" t="str">
        <f>VLOOKUP(E12,DEVOLUCIONES[],6,FALSE)</f>
        <v>TRP</v>
      </c>
      <c r="U12" s="32"/>
    </row>
    <row r="13" spans="1:21" ht="15" customHeight="1" x14ac:dyDescent="0.2">
      <c r="A13" s="53">
        <f t="shared" si="0"/>
        <v>50</v>
      </c>
      <c r="B13" s="22" t="s">
        <v>352</v>
      </c>
      <c r="C13" s="23" t="s">
        <v>297</v>
      </c>
      <c r="D13" s="23" t="s">
        <v>80</v>
      </c>
      <c r="E13" s="23" t="s">
        <v>38</v>
      </c>
      <c r="F13" s="42">
        <f t="shared" si="1"/>
        <v>44535.82916666667</v>
      </c>
      <c r="G13" s="35">
        <v>44535.82916666667</v>
      </c>
      <c r="H13" s="36">
        <v>44535.82916666667</v>
      </c>
      <c r="I13" s="88" t="s">
        <v>379</v>
      </c>
      <c r="J13" s="23" t="s">
        <v>20</v>
      </c>
      <c r="K13" s="23" t="s">
        <v>258</v>
      </c>
      <c r="L13" s="29">
        <f t="shared" si="2"/>
        <v>44541.82916666667</v>
      </c>
      <c r="M13" s="29">
        <f t="shared" si="3"/>
        <v>44537.82916666667</v>
      </c>
      <c r="N13" s="29">
        <f t="shared" si="4"/>
        <v>44541.82916666667</v>
      </c>
      <c r="O13" s="30" t="s">
        <v>380</v>
      </c>
      <c r="P13" s="31" t="str">
        <f>VLOOKUP(E13,DEVOLUCIONES[],2,FALSE)</f>
        <v>EXOLGAN</v>
      </c>
      <c r="Q13" s="31" t="str">
        <f>VLOOKUP(E13,DEVOLUCIONES[],3,FALSE)</f>
        <v>EXOLGAN</v>
      </c>
      <c r="R13" s="31" t="str">
        <f>VLOOKUP(E13,DEVOLUCIONES[],4,FALSE)</f>
        <v>EXOLGAN</v>
      </c>
      <c r="S13" s="31" t="str">
        <f>VLOOKUP(E13,DEVOLUCIONES[],5,FALSE)</f>
        <v>HUXLEY</v>
      </c>
      <c r="T13" s="31" t="str">
        <f>VLOOKUP(E13,DEVOLUCIONES[],6,FALSE)</f>
        <v>HUXLEY</v>
      </c>
      <c r="U13" s="32"/>
    </row>
    <row r="14" spans="1:21" ht="15" customHeight="1" x14ac:dyDescent="0.2">
      <c r="A14" s="53">
        <f t="shared" si="0"/>
        <v>50</v>
      </c>
      <c r="B14" s="22" t="s">
        <v>344</v>
      </c>
      <c r="C14" s="23" t="s">
        <v>68</v>
      </c>
      <c r="D14" s="24" t="s">
        <v>22</v>
      </c>
      <c r="E14" s="23" t="s">
        <v>70</v>
      </c>
      <c r="F14" s="42">
        <f t="shared" si="1"/>
        <v>44537.054166666669</v>
      </c>
      <c r="G14" s="26">
        <v>44537.054166666669</v>
      </c>
      <c r="H14" s="27">
        <v>44537.054166666669</v>
      </c>
      <c r="I14" s="28" t="s">
        <v>377</v>
      </c>
      <c r="J14" s="23" t="s">
        <v>23</v>
      </c>
      <c r="K14" s="23" t="s">
        <v>258</v>
      </c>
      <c r="L14" s="29">
        <f t="shared" si="2"/>
        <v>44543.054166666669</v>
      </c>
      <c r="M14" s="29">
        <f t="shared" si="3"/>
        <v>44539.054166666669</v>
      </c>
      <c r="N14" s="29">
        <f t="shared" si="4"/>
        <v>44543.054166666669</v>
      </c>
      <c r="O14" s="30" t="s">
        <v>378</v>
      </c>
      <c r="P14" s="31" t="str">
        <f>VLOOKUP(E14,DEVOLUCIONES[],2,FALSE)</f>
        <v>HUXLEY</v>
      </c>
      <c r="Q14" s="31" t="str">
        <f>VLOOKUP(E14,DEVOLUCIONES[],3,FALSE)</f>
        <v>TERBASA</v>
      </c>
      <c r="R14" s="31" t="str">
        <f>VLOOKUP(E14,DEVOLUCIONES[],4,FALSE)</f>
        <v>DEFIBE</v>
      </c>
      <c r="S14" s="31" t="str">
        <f>VLOOKUP(E14,DEVOLUCIONES[],5,FALSE)</f>
        <v>HUXLEY</v>
      </c>
      <c r="T14" s="31" t="str">
        <f>VLOOKUP(E14,DEVOLUCIONES[],6,FALSE)</f>
        <v>GAMMA MUGICA</v>
      </c>
      <c r="U14" s="32"/>
    </row>
    <row r="15" spans="1:21" ht="15" customHeight="1" x14ac:dyDescent="0.2">
      <c r="A15" s="53">
        <f t="shared" si="0"/>
        <v>50</v>
      </c>
      <c r="B15" s="22" t="s">
        <v>310</v>
      </c>
      <c r="C15" s="23" t="s">
        <v>251</v>
      </c>
      <c r="D15" s="24" t="s">
        <v>36</v>
      </c>
      <c r="E15" s="23" t="s">
        <v>52</v>
      </c>
      <c r="F15" s="42">
        <f t="shared" si="1"/>
        <v>44537.374305555553</v>
      </c>
      <c r="G15" s="26">
        <v>44537.374305555553</v>
      </c>
      <c r="H15" s="27">
        <v>44537.374305555553</v>
      </c>
      <c r="I15" s="28" t="s">
        <v>375</v>
      </c>
      <c r="J15" s="23" t="s">
        <v>20</v>
      </c>
      <c r="K15" s="23" t="s">
        <v>258</v>
      </c>
      <c r="L15" s="29">
        <f t="shared" si="2"/>
        <v>44543.374305555553</v>
      </c>
      <c r="M15" s="29">
        <f t="shared" si="3"/>
        <v>44539.374305555553</v>
      </c>
      <c r="N15" s="29">
        <f t="shared" si="4"/>
        <v>44543.374305555553</v>
      </c>
      <c r="O15" s="30" t="s">
        <v>376</v>
      </c>
      <c r="P15" s="31" t="str">
        <f>VLOOKUP(E15,DEVOLUCIONES[],2,FALSE)</f>
        <v>EXOLGAN</v>
      </c>
      <c r="Q15" s="31" t="str">
        <f>VLOOKUP(E15,DEVOLUCIONES[],3,FALSE)</f>
        <v>EXOLGAN</v>
      </c>
      <c r="R15" s="31" t="str">
        <f>VLOOKUP(E15,DEVOLUCIONES[],4,FALSE)</f>
        <v>EXOLGAN</v>
      </c>
      <c r="S15" s="31" t="str">
        <f>VLOOKUP(E15,DEVOLUCIONES[],5,FALSE)</f>
        <v>HUXLEY</v>
      </c>
      <c r="T15" s="31" t="str">
        <f>VLOOKUP(E15,DEVOLUCIONES[],6,FALSE)</f>
        <v>HUXLEY</v>
      </c>
      <c r="U15" s="32"/>
    </row>
    <row r="16" spans="1:21" ht="15" customHeight="1" x14ac:dyDescent="0.2">
      <c r="A16" s="53">
        <f t="shared" si="0"/>
        <v>50</v>
      </c>
      <c r="B16" s="22" t="s">
        <v>339</v>
      </c>
      <c r="C16" s="23" t="s">
        <v>256</v>
      </c>
      <c r="D16" s="24" t="s">
        <v>24</v>
      </c>
      <c r="E16" s="23" t="s">
        <v>29</v>
      </c>
      <c r="F16" s="42">
        <f t="shared" si="1"/>
        <v>44539.103472222225</v>
      </c>
      <c r="G16" s="26">
        <v>44539.103472222225</v>
      </c>
      <c r="H16" s="27">
        <v>44539.103472222225</v>
      </c>
      <c r="I16" s="28" t="s">
        <v>386</v>
      </c>
      <c r="J16" s="23" t="s">
        <v>25</v>
      </c>
      <c r="K16" s="23" t="s">
        <v>258</v>
      </c>
      <c r="L16" s="29">
        <f t="shared" si="2"/>
        <v>44545.103472222225</v>
      </c>
      <c r="M16" s="29">
        <f t="shared" si="3"/>
        <v>44541.103472222225</v>
      </c>
      <c r="N16" s="29">
        <f t="shared" si="4"/>
        <v>44545.103472222225</v>
      </c>
      <c r="O16" s="30" t="s">
        <v>381</v>
      </c>
      <c r="P16" s="31" t="s">
        <v>25</v>
      </c>
      <c r="Q16" s="31" t="s">
        <v>25</v>
      </c>
      <c r="R16" s="31" t="s">
        <v>25</v>
      </c>
      <c r="S16" s="31" t="s">
        <v>25</v>
      </c>
      <c r="T16" s="31" t="s">
        <v>25</v>
      </c>
      <c r="U16" s="21"/>
    </row>
    <row r="17" spans="1:21" ht="15" customHeight="1" x14ac:dyDescent="0.2">
      <c r="A17" s="53">
        <f t="shared" si="0"/>
        <v>50</v>
      </c>
      <c r="B17" s="22" t="s">
        <v>357</v>
      </c>
      <c r="C17" s="23" t="s">
        <v>93</v>
      </c>
      <c r="D17" s="24" t="s">
        <v>41</v>
      </c>
      <c r="E17" s="23" t="s">
        <v>26</v>
      </c>
      <c r="F17" s="42">
        <f t="shared" si="1"/>
        <v>44539.904166666667</v>
      </c>
      <c r="G17" s="26">
        <v>44539.904166666667</v>
      </c>
      <c r="H17" s="27">
        <v>44539.904166666667</v>
      </c>
      <c r="I17" s="28" t="s">
        <v>382</v>
      </c>
      <c r="J17" s="23" t="s">
        <v>23</v>
      </c>
      <c r="K17" s="23" t="s">
        <v>258</v>
      </c>
      <c r="L17" s="29">
        <f t="shared" si="2"/>
        <v>44545.904166666667</v>
      </c>
      <c r="M17" s="29">
        <f t="shared" si="3"/>
        <v>44541.904166666667</v>
      </c>
      <c r="N17" s="29">
        <f t="shared" si="4"/>
        <v>44545.904166666667</v>
      </c>
      <c r="O17" s="30" t="s">
        <v>383</v>
      </c>
      <c r="P17" s="31" t="str">
        <f>VLOOKUP(E17,DEVOLUCIONES[],2,FALSE)</f>
        <v>TRP</v>
      </c>
      <c r="Q17" s="31" t="str">
        <f>VLOOKUP(E17,DEVOLUCIONES[],3,FALSE)</f>
        <v>TRP</v>
      </c>
      <c r="R17" s="31" t="str">
        <f>VLOOKUP(E17,DEVOLUCIONES[],4,FALSE)</f>
        <v>TRP</v>
      </c>
      <c r="S17" s="31" t="str">
        <f>VLOOKUP(E17,DEVOLUCIONES[],5,FALSE)</f>
        <v>TRP</v>
      </c>
      <c r="T17" s="31" t="str">
        <f>VLOOKUP(E17,DEVOLUCIONES[],6,FALSE)</f>
        <v>TRP</v>
      </c>
      <c r="U17" s="32"/>
    </row>
    <row r="18" spans="1:21" ht="15" customHeight="1" x14ac:dyDescent="0.2">
      <c r="A18" s="53">
        <f t="shared" si="0"/>
        <v>50</v>
      </c>
      <c r="B18" s="22" t="s">
        <v>348</v>
      </c>
      <c r="C18" s="23" t="s">
        <v>191</v>
      </c>
      <c r="D18" s="24" t="s">
        <v>36</v>
      </c>
      <c r="E18" s="23" t="s">
        <v>73</v>
      </c>
      <c r="F18" s="42">
        <f t="shared" si="1"/>
        <v>44540.150694444441</v>
      </c>
      <c r="G18" s="26">
        <v>44540.150694444441</v>
      </c>
      <c r="H18" s="27">
        <v>44540.150694444441</v>
      </c>
      <c r="I18" s="28" t="s">
        <v>389</v>
      </c>
      <c r="J18" s="23" t="s">
        <v>20</v>
      </c>
      <c r="K18" s="23" t="s">
        <v>258</v>
      </c>
      <c r="L18" s="29">
        <f t="shared" si="2"/>
        <v>44546.150694444441</v>
      </c>
      <c r="M18" s="29">
        <f t="shared" si="3"/>
        <v>44542.150694444441</v>
      </c>
      <c r="N18" s="29">
        <f t="shared" si="4"/>
        <v>44546.150694444441</v>
      </c>
      <c r="O18" s="30" t="s">
        <v>390</v>
      </c>
      <c r="P18" s="31" t="str">
        <f>VLOOKUP(E18,DEVOLUCIONES[],2,FALSE)</f>
        <v>EXOLGAN</v>
      </c>
      <c r="Q18" s="31" t="str">
        <f>VLOOKUP(E18,DEVOLUCIONES[],3,FALSE)</f>
        <v>EXOLGAN</v>
      </c>
      <c r="R18" s="31" t="str">
        <f>VLOOKUP(E18,DEVOLUCIONES[],4,FALSE)</f>
        <v>EXOLGAN</v>
      </c>
      <c r="S18" s="31" t="str">
        <f>VLOOKUP(E18,DEVOLUCIONES[],5,FALSE)</f>
        <v>HUXLEY</v>
      </c>
      <c r="T18" s="31" t="str">
        <f>VLOOKUP(E18,DEVOLUCIONES[],6,FALSE)</f>
        <v>HUXLEY</v>
      </c>
      <c r="U18" s="32"/>
    </row>
    <row r="19" spans="1:21" ht="15" customHeight="1" x14ac:dyDescent="0.2">
      <c r="A19" s="53">
        <f t="shared" si="0"/>
        <v>50</v>
      </c>
      <c r="B19" s="22" t="s">
        <v>353</v>
      </c>
      <c r="C19" s="23" t="s">
        <v>100</v>
      </c>
      <c r="D19" s="24" t="s">
        <v>198</v>
      </c>
      <c r="E19" s="23" t="s">
        <v>38</v>
      </c>
      <c r="F19" s="42">
        <f t="shared" si="1"/>
        <v>44541.209722222222</v>
      </c>
      <c r="G19" s="35">
        <v>44541.209722222222</v>
      </c>
      <c r="H19" s="36">
        <v>44541.209722222222</v>
      </c>
      <c r="I19" s="33" t="s">
        <v>384</v>
      </c>
      <c r="J19" s="23" t="s">
        <v>20</v>
      </c>
      <c r="K19" s="23" t="s">
        <v>258</v>
      </c>
      <c r="L19" s="29">
        <f t="shared" si="2"/>
        <v>44547.209722222222</v>
      </c>
      <c r="M19" s="29">
        <f t="shared" si="3"/>
        <v>44543.209722222222</v>
      </c>
      <c r="N19" s="29">
        <f t="shared" si="4"/>
        <v>44547.209722222222</v>
      </c>
      <c r="O19" s="30" t="s">
        <v>385</v>
      </c>
      <c r="P19" s="31" t="str">
        <f>VLOOKUP(E19,DEVOLUCIONES[],2,FALSE)</f>
        <v>EXOLGAN</v>
      </c>
      <c r="Q19" s="31" t="str">
        <f>VLOOKUP(E19,DEVOLUCIONES[],3,FALSE)</f>
        <v>EXOLGAN</v>
      </c>
      <c r="R19" s="31" t="str">
        <f>VLOOKUP(E19,DEVOLUCIONES[],4,FALSE)</f>
        <v>EXOLGAN</v>
      </c>
      <c r="S19" s="31" t="str">
        <f>VLOOKUP(E19,DEVOLUCIONES[],5,FALSE)</f>
        <v>HUXLEY</v>
      </c>
      <c r="T19" s="31" t="str">
        <f>VLOOKUP(E19,DEVOLUCIONES[],6,FALSE)</f>
        <v>HUXLEY</v>
      </c>
      <c r="U19" s="32"/>
    </row>
    <row r="20" spans="1:21" ht="15" customHeight="1" x14ac:dyDescent="0.2">
      <c r="A20" s="53">
        <f t="shared" si="0"/>
        <v>50</v>
      </c>
      <c r="B20" s="22" t="s">
        <v>339</v>
      </c>
      <c r="C20" s="23" t="s">
        <v>256</v>
      </c>
      <c r="D20" s="24" t="s">
        <v>24</v>
      </c>
      <c r="E20" s="23" t="s">
        <v>29</v>
      </c>
      <c r="F20" s="42">
        <f t="shared" si="1"/>
        <v>44541.783333333333</v>
      </c>
      <c r="G20" s="26">
        <v>44541.783333333333</v>
      </c>
      <c r="H20" s="27">
        <v>44541.783333333333</v>
      </c>
      <c r="I20" s="28" t="s">
        <v>388</v>
      </c>
      <c r="J20" s="23" t="s">
        <v>40</v>
      </c>
      <c r="K20" s="23" t="s">
        <v>258</v>
      </c>
      <c r="L20" s="29">
        <f t="shared" si="2"/>
        <v>44547.783333333333</v>
      </c>
      <c r="M20" s="29">
        <f t="shared" si="3"/>
        <v>44543.783333333333</v>
      </c>
      <c r="N20" s="29">
        <f t="shared" si="4"/>
        <v>44547.783333333333</v>
      </c>
      <c r="O20" s="30" t="s">
        <v>381</v>
      </c>
      <c r="P20" s="31" t="s">
        <v>40</v>
      </c>
      <c r="Q20" s="31" t="s">
        <v>40</v>
      </c>
      <c r="R20" s="31" t="s">
        <v>40</v>
      </c>
      <c r="S20" s="31" t="s">
        <v>40</v>
      </c>
      <c r="T20" s="31" t="s">
        <v>40</v>
      </c>
      <c r="U20" s="32"/>
    </row>
    <row r="21" spans="1:21" ht="15" customHeight="1" x14ac:dyDescent="0.2">
      <c r="A21" s="53">
        <f t="shared" si="0"/>
        <v>51</v>
      </c>
      <c r="B21" s="22" t="s">
        <v>345</v>
      </c>
      <c r="C21" s="23" t="s">
        <v>59</v>
      </c>
      <c r="D21" s="24" t="s">
        <v>24</v>
      </c>
      <c r="E21" s="23" t="s">
        <v>70</v>
      </c>
      <c r="F21" s="42">
        <f t="shared" si="1"/>
        <v>44544.750694444447</v>
      </c>
      <c r="G21" s="26">
        <v>44544.750694444447</v>
      </c>
      <c r="H21" s="27">
        <v>44544.750694444447</v>
      </c>
      <c r="I21" s="33" t="s">
        <v>392</v>
      </c>
      <c r="J21" s="23" t="s">
        <v>23</v>
      </c>
      <c r="K21" s="23" t="s">
        <v>258</v>
      </c>
      <c r="L21" s="29">
        <f t="shared" si="2"/>
        <v>44550.750694444447</v>
      </c>
      <c r="M21" s="29">
        <f t="shared" si="3"/>
        <v>44546.750694444447</v>
      </c>
      <c r="N21" s="29">
        <f t="shared" si="4"/>
        <v>44550.750694444447</v>
      </c>
      <c r="O21" s="30" t="s">
        <v>393</v>
      </c>
      <c r="P21" s="31" t="str">
        <f>VLOOKUP(E21,DEVOLUCIONES[],2,FALSE)</f>
        <v>HUXLEY</v>
      </c>
      <c r="Q21" s="31" t="str">
        <f>VLOOKUP(E21,DEVOLUCIONES[],3,FALSE)</f>
        <v>TERBASA</v>
      </c>
      <c r="R21" s="31" t="str">
        <f>VLOOKUP(E21,DEVOLUCIONES[],4,FALSE)</f>
        <v>DEFIBE</v>
      </c>
      <c r="S21" s="31" t="str">
        <f>VLOOKUP(E21,DEVOLUCIONES[],5,FALSE)</f>
        <v>HUXLEY</v>
      </c>
      <c r="T21" s="31" t="str">
        <f>VLOOKUP(E21,DEVOLUCIONES[],6,FALSE)</f>
        <v>GAMMA MUGICA</v>
      </c>
      <c r="U21" s="32"/>
    </row>
    <row r="22" spans="1:21" ht="15" customHeight="1" x14ac:dyDescent="0.2">
      <c r="A22" s="53">
        <f t="shared" si="0"/>
        <v>51</v>
      </c>
      <c r="B22" s="22" t="s">
        <v>349</v>
      </c>
      <c r="C22" s="23" t="s">
        <v>263</v>
      </c>
      <c r="D22" s="24" t="s">
        <v>22</v>
      </c>
      <c r="E22" s="23" t="s">
        <v>73</v>
      </c>
      <c r="F22" s="42">
        <f t="shared" si="1"/>
        <v>44544.85</v>
      </c>
      <c r="G22" s="26">
        <v>44544.85</v>
      </c>
      <c r="H22" s="27">
        <v>44544.85</v>
      </c>
      <c r="I22" s="28" t="s">
        <v>394</v>
      </c>
      <c r="J22" s="23" t="s">
        <v>20</v>
      </c>
      <c r="K22" s="23" t="s">
        <v>258</v>
      </c>
      <c r="L22" s="29">
        <f t="shared" si="2"/>
        <v>44550.85</v>
      </c>
      <c r="M22" s="29">
        <f t="shared" si="3"/>
        <v>44546.85</v>
      </c>
      <c r="N22" s="29">
        <f t="shared" si="4"/>
        <v>44550.85</v>
      </c>
      <c r="O22" s="30" t="s">
        <v>395</v>
      </c>
      <c r="P22" s="31" t="str">
        <f>VLOOKUP(E22,DEVOLUCIONES[],2,FALSE)</f>
        <v>EXOLGAN</v>
      </c>
      <c r="Q22" s="31" t="str">
        <f>VLOOKUP(E22,DEVOLUCIONES[],3,FALSE)</f>
        <v>EXOLGAN</v>
      </c>
      <c r="R22" s="31" t="str">
        <f>VLOOKUP(E22,DEVOLUCIONES[],4,FALSE)</f>
        <v>EXOLGAN</v>
      </c>
      <c r="S22" s="31" t="str">
        <f>VLOOKUP(E22,DEVOLUCIONES[],5,FALSE)</f>
        <v>HUXLEY</v>
      </c>
      <c r="T22" s="31" t="str">
        <f>VLOOKUP(E22,DEVOLUCIONES[],6,FALSE)</f>
        <v>HUXLEY</v>
      </c>
      <c r="U22" s="32"/>
    </row>
    <row r="23" spans="1:21" ht="15" customHeight="1" x14ac:dyDescent="0.2">
      <c r="A23" s="53">
        <f t="shared" si="0"/>
        <v>51</v>
      </c>
      <c r="B23" s="37" t="s">
        <v>363</v>
      </c>
      <c r="C23" s="24" t="s">
        <v>102</v>
      </c>
      <c r="D23" s="24" t="s">
        <v>36</v>
      </c>
      <c r="E23" s="23" t="s">
        <v>4</v>
      </c>
      <c r="F23" s="42">
        <f t="shared" si="1"/>
        <v>44545.041666666664</v>
      </c>
      <c r="G23" s="26">
        <v>44545.041666666664</v>
      </c>
      <c r="H23" s="27" t="s">
        <v>75</v>
      </c>
      <c r="I23" s="28"/>
      <c r="J23" s="23" t="s">
        <v>23</v>
      </c>
      <c r="K23" s="23" t="s">
        <v>258</v>
      </c>
      <c r="L23" s="29" t="e">
        <f t="shared" si="2"/>
        <v>#VALUE!</v>
      </c>
      <c r="M23" s="29" t="e">
        <f t="shared" si="3"/>
        <v>#VALUE!</v>
      </c>
      <c r="N23" s="29" t="e">
        <f t="shared" si="4"/>
        <v>#VALUE!</v>
      </c>
      <c r="O23" s="30"/>
      <c r="P23" s="31" t="str">
        <f>VLOOKUP(E23,DEVOLUCIONES[],2,FALSE)</f>
        <v>DEFIBE</v>
      </c>
      <c r="Q23" s="31" t="str">
        <f>VLOOKUP(E23,DEVOLUCIONES[],3,FALSE)</f>
        <v>TERBASA</v>
      </c>
      <c r="R23" s="31" t="str">
        <f>VLOOKUP(E23,DEVOLUCIONES[],4,FALSE)</f>
        <v>GAMMA MUGICA</v>
      </c>
      <c r="S23" s="31" t="str">
        <f>VLOOKUP(E23,DEVOLUCIONES[],5,FALSE)</f>
        <v>HUXLEY</v>
      </c>
      <c r="T23" s="31" t="str">
        <f>VLOOKUP(E23,DEVOLUCIONES[],6,FALSE)</f>
        <v>HUXLEY</v>
      </c>
      <c r="U23" s="32"/>
    </row>
    <row r="24" spans="1:21" ht="15" customHeight="1" x14ac:dyDescent="0.2">
      <c r="A24" s="53">
        <f t="shared" si="0"/>
        <v>51</v>
      </c>
      <c r="B24" s="22" t="s">
        <v>340</v>
      </c>
      <c r="C24" s="23" t="s">
        <v>185</v>
      </c>
      <c r="D24" s="24" t="s">
        <v>24</v>
      </c>
      <c r="E24" s="23" t="s">
        <v>29</v>
      </c>
      <c r="F24" s="42">
        <f t="shared" si="1"/>
        <v>44546.770833333336</v>
      </c>
      <c r="G24" s="26">
        <v>44546.770833333336</v>
      </c>
      <c r="H24" s="27">
        <v>44546.770833333336</v>
      </c>
      <c r="I24" s="28" t="s">
        <v>396</v>
      </c>
      <c r="J24" s="23" t="s">
        <v>25</v>
      </c>
      <c r="K24" s="23" t="s">
        <v>258</v>
      </c>
      <c r="L24" s="29">
        <f t="shared" si="2"/>
        <v>44552.770833333336</v>
      </c>
      <c r="M24" s="29">
        <f t="shared" si="3"/>
        <v>44548.770833333336</v>
      </c>
      <c r="N24" s="29">
        <f t="shared" si="4"/>
        <v>44552.770833333336</v>
      </c>
      <c r="O24" s="30" t="s">
        <v>391</v>
      </c>
      <c r="P24" s="31" t="s">
        <v>25</v>
      </c>
      <c r="Q24" s="31" t="s">
        <v>25</v>
      </c>
      <c r="R24" s="31" t="s">
        <v>25</v>
      </c>
      <c r="S24" s="31" t="s">
        <v>25</v>
      </c>
      <c r="T24" s="31" t="s">
        <v>25</v>
      </c>
      <c r="U24" s="32"/>
    </row>
    <row r="25" spans="1:21" ht="15" customHeight="1" x14ac:dyDescent="0.2">
      <c r="A25" s="53">
        <f t="shared" si="0"/>
        <v>51</v>
      </c>
      <c r="B25" s="22" t="s">
        <v>362</v>
      </c>
      <c r="C25" s="23" t="s">
        <v>55</v>
      </c>
      <c r="D25" s="24" t="s">
        <v>461</v>
      </c>
      <c r="E25" s="23" t="s">
        <v>52</v>
      </c>
      <c r="F25" s="42">
        <f t="shared" si="1"/>
        <v>44548.192361111112</v>
      </c>
      <c r="G25" s="26">
        <v>44548.192361111112</v>
      </c>
      <c r="H25" s="27">
        <v>44548.192361111112</v>
      </c>
      <c r="I25" s="28" t="s">
        <v>397</v>
      </c>
      <c r="J25" s="23" t="s">
        <v>20</v>
      </c>
      <c r="K25" s="23" t="s">
        <v>258</v>
      </c>
      <c r="L25" s="29">
        <f t="shared" si="2"/>
        <v>44554.192361111112</v>
      </c>
      <c r="M25" s="29">
        <f t="shared" si="3"/>
        <v>44550.192361111112</v>
      </c>
      <c r="N25" s="29">
        <f t="shared" si="4"/>
        <v>44554.192361111112</v>
      </c>
      <c r="O25" s="30" t="s">
        <v>398</v>
      </c>
      <c r="P25" s="31" t="str">
        <f>VLOOKUP(E25,DEVOLUCIONES[],2,FALSE)</f>
        <v>EXOLGAN</v>
      </c>
      <c r="Q25" s="31" t="str">
        <f>VLOOKUP(E25,DEVOLUCIONES[],3,FALSE)</f>
        <v>EXOLGAN</v>
      </c>
      <c r="R25" s="31" t="str">
        <f>VLOOKUP(E25,DEVOLUCIONES[],4,FALSE)</f>
        <v>EXOLGAN</v>
      </c>
      <c r="S25" s="31" t="str">
        <f>VLOOKUP(E25,DEVOLUCIONES[],5,FALSE)</f>
        <v>HUXLEY</v>
      </c>
      <c r="T25" s="31" t="str">
        <f>VLOOKUP(E25,DEVOLUCIONES[],6,FALSE)</f>
        <v>HUXLEY</v>
      </c>
      <c r="U25" s="32"/>
    </row>
    <row r="26" spans="1:21" ht="15" customHeight="1" x14ac:dyDescent="0.2">
      <c r="A26" s="53">
        <f t="shared" si="0"/>
        <v>51</v>
      </c>
      <c r="B26" s="22" t="s">
        <v>340</v>
      </c>
      <c r="C26" s="23" t="s">
        <v>185</v>
      </c>
      <c r="D26" s="24" t="s">
        <v>24</v>
      </c>
      <c r="E26" s="23" t="s">
        <v>29</v>
      </c>
      <c r="F26" s="42">
        <f t="shared" si="1"/>
        <v>44548.966666666667</v>
      </c>
      <c r="G26" s="26">
        <v>44548.966666666667</v>
      </c>
      <c r="H26" s="27">
        <v>44548.966666666667</v>
      </c>
      <c r="I26" s="28" t="s">
        <v>432</v>
      </c>
      <c r="J26" s="23" t="s">
        <v>40</v>
      </c>
      <c r="K26" s="23" t="s">
        <v>258</v>
      </c>
      <c r="L26" s="29">
        <f t="shared" si="2"/>
        <v>44554.966666666667</v>
      </c>
      <c r="M26" s="29">
        <f t="shared" si="3"/>
        <v>44550.966666666667</v>
      </c>
      <c r="N26" s="29">
        <f t="shared" si="4"/>
        <v>44554.966666666667</v>
      </c>
      <c r="O26" s="30" t="s">
        <v>391</v>
      </c>
      <c r="P26" s="31" t="s">
        <v>40</v>
      </c>
      <c r="Q26" s="31" t="s">
        <v>40</v>
      </c>
      <c r="R26" s="31" t="s">
        <v>40</v>
      </c>
      <c r="S26" s="31" t="s">
        <v>40</v>
      </c>
      <c r="T26" s="31" t="s">
        <v>40</v>
      </c>
      <c r="U26" s="32"/>
    </row>
    <row r="27" spans="1:21" ht="15" customHeight="1" x14ac:dyDescent="0.2">
      <c r="A27" s="53">
        <f t="shared" si="0"/>
        <v>52</v>
      </c>
      <c r="B27" s="22" t="s">
        <v>358</v>
      </c>
      <c r="C27" s="23" t="s">
        <v>30</v>
      </c>
      <c r="D27" s="24" t="s">
        <v>62</v>
      </c>
      <c r="E27" s="23" t="s">
        <v>26</v>
      </c>
      <c r="F27" s="42">
        <f t="shared" si="1"/>
        <v>44549.703472222223</v>
      </c>
      <c r="G27" s="26">
        <v>44549.703472222223</v>
      </c>
      <c r="H27" s="27">
        <v>44549.703472222223</v>
      </c>
      <c r="I27" s="33" t="s">
        <v>399</v>
      </c>
      <c r="J27" s="23" t="s">
        <v>23</v>
      </c>
      <c r="K27" s="23" t="s">
        <v>258</v>
      </c>
      <c r="L27" s="29">
        <f t="shared" si="2"/>
        <v>44555.703472222223</v>
      </c>
      <c r="M27" s="29">
        <f t="shared" si="3"/>
        <v>44551.703472222223</v>
      </c>
      <c r="N27" s="29">
        <f t="shared" si="4"/>
        <v>44555.703472222223</v>
      </c>
      <c r="O27" s="30" t="s">
        <v>400</v>
      </c>
      <c r="P27" s="31" t="str">
        <f>VLOOKUP(E27,DEVOLUCIONES[],2,FALSE)</f>
        <v>TRP</v>
      </c>
      <c r="Q27" s="31" t="str">
        <f>VLOOKUP(E27,DEVOLUCIONES[],3,FALSE)</f>
        <v>TRP</v>
      </c>
      <c r="R27" s="31" t="str">
        <f>VLOOKUP(E27,DEVOLUCIONES[],4,FALSE)</f>
        <v>TRP</v>
      </c>
      <c r="S27" s="31" t="str">
        <f>VLOOKUP(E27,DEVOLUCIONES[],5,FALSE)</f>
        <v>TRP</v>
      </c>
      <c r="T27" s="31" t="str">
        <f>VLOOKUP(E27,DEVOLUCIONES[],6,FALSE)</f>
        <v>TRP</v>
      </c>
      <c r="U27" s="32"/>
    </row>
    <row r="28" spans="1:21" ht="15" customHeight="1" x14ac:dyDescent="0.2">
      <c r="A28" s="53">
        <f t="shared" si="0"/>
        <v>52</v>
      </c>
      <c r="B28" s="22" t="s">
        <v>361</v>
      </c>
      <c r="C28" s="23" t="s">
        <v>103</v>
      </c>
      <c r="D28" s="24" t="s">
        <v>41</v>
      </c>
      <c r="E28" s="23" t="s">
        <v>52</v>
      </c>
      <c r="F28" s="42">
        <f t="shared" si="1"/>
        <v>44550.322222222225</v>
      </c>
      <c r="G28" s="26">
        <v>44550.322222222225</v>
      </c>
      <c r="H28" s="27">
        <v>44550.322222222225</v>
      </c>
      <c r="I28" s="28" t="s">
        <v>401</v>
      </c>
      <c r="J28" s="23" t="s">
        <v>20</v>
      </c>
      <c r="K28" s="23" t="s">
        <v>258</v>
      </c>
      <c r="L28" s="29">
        <f t="shared" si="2"/>
        <v>44556.322222222225</v>
      </c>
      <c r="M28" s="29">
        <f t="shared" si="3"/>
        <v>44552.322222222225</v>
      </c>
      <c r="N28" s="29">
        <f t="shared" si="4"/>
        <v>44556.322222222225</v>
      </c>
      <c r="O28" s="30" t="s">
        <v>402</v>
      </c>
      <c r="P28" s="31" t="str">
        <f>VLOOKUP(E28,DEVOLUCIONES[],2,FALSE)</f>
        <v>EXOLGAN</v>
      </c>
      <c r="Q28" s="31" t="str">
        <f>VLOOKUP(E28,DEVOLUCIONES[],3,FALSE)</f>
        <v>EXOLGAN</v>
      </c>
      <c r="R28" s="31" t="str">
        <f>VLOOKUP(E28,DEVOLUCIONES[],4,FALSE)</f>
        <v>EXOLGAN</v>
      </c>
      <c r="S28" s="31" t="str">
        <f>VLOOKUP(E28,DEVOLUCIONES[],5,FALSE)</f>
        <v>HUXLEY</v>
      </c>
      <c r="T28" s="31" t="str">
        <f>VLOOKUP(E28,DEVOLUCIONES[],6,FALSE)</f>
        <v>HUXLEY</v>
      </c>
      <c r="U28" s="21"/>
    </row>
    <row r="29" spans="1:21" ht="15" customHeight="1" x14ac:dyDescent="0.2">
      <c r="A29" s="53">
        <f t="shared" si="0"/>
        <v>52</v>
      </c>
      <c r="B29" s="22" t="s">
        <v>364</v>
      </c>
      <c r="C29" s="23" t="s">
        <v>365</v>
      </c>
      <c r="D29" s="24" t="s">
        <v>438</v>
      </c>
      <c r="E29" s="23" t="s">
        <v>4</v>
      </c>
      <c r="F29" s="42">
        <f t="shared" si="1"/>
        <v>44551.454861111109</v>
      </c>
      <c r="G29" s="26">
        <v>44551.454861111109</v>
      </c>
      <c r="H29" s="34">
        <v>44551.454861111109</v>
      </c>
      <c r="I29" s="28" t="s">
        <v>433</v>
      </c>
      <c r="J29" s="23" t="s">
        <v>23</v>
      </c>
      <c r="K29" s="23" t="s">
        <v>258</v>
      </c>
      <c r="L29" s="29">
        <f t="shared" si="2"/>
        <v>44557.454861111109</v>
      </c>
      <c r="M29" s="29">
        <f t="shared" si="3"/>
        <v>44553.454861111109</v>
      </c>
      <c r="N29" s="29">
        <f t="shared" si="4"/>
        <v>44557.454861111109</v>
      </c>
      <c r="O29" s="30" t="s">
        <v>434</v>
      </c>
      <c r="P29" s="31" t="str">
        <f>VLOOKUP(E29,DEVOLUCIONES[],2,FALSE)</f>
        <v>DEFIBE</v>
      </c>
      <c r="Q29" s="31" t="str">
        <f>VLOOKUP(E29,DEVOLUCIONES[],3,FALSE)</f>
        <v>TERBASA</v>
      </c>
      <c r="R29" s="31" t="str">
        <f>VLOOKUP(E29,DEVOLUCIONES[],4,FALSE)</f>
        <v>GAMMA MUGICA</v>
      </c>
      <c r="S29" s="31" t="str">
        <f>VLOOKUP(E29,DEVOLUCIONES[],5,FALSE)</f>
        <v>HUXLEY</v>
      </c>
      <c r="T29" s="31" t="str">
        <f>VLOOKUP(E29,DEVOLUCIONES[],6,FALSE)</f>
        <v>HUXLEY</v>
      </c>
      <c r="U29" s="32"/>
    </row>
    <row r="30" spans="1:21" ht="15" customHeight="1" x14ac:dyDescent="0.2">
      <c r="A30" s="53">
        <f t="shared" si="0"/>
        <v>52</v>
      </c>
      <c r="B30" s="22" t="s">
        <v>354</v>
      </c>
      <c r="C30" s="23" t="s">
        <v>122</v>
      </c>
      <c r="D30" s="24" t="s">
        <v>198</v>
      </c>
      <c r="E30" s="23" t="s">
        <v>38</v>
      </c>
      <c r="F30" s="42">
        <f t="shared" si="1"/>
        <v>44552.010416666664</v>
      </c>
      <c r="G30" s="35">
        <v>44552.010416666664</v>
      </c>
      <c r="H30" s="36">
        <v>44552.010416666664</v>
      </c>
      <c r="I30" s="33" t="s">
        <v>436</v>
      </c>
      <c r="J30" s="23" t="s">
        <v>20</v>
      </c>
      <c r="K30" s="23" t="s">
        <v>258</v>
      </c>
      <c r="L30" s="29">
        <f t="shared" si="2"/>
        <v>44558.010416666664</v>
      </c>
      <c r="M30" s="29">
        <f t="shared" si="3"/>
        <v>44554.010416666664</v>
      </c>
      <c r="N30" s="29">
        <f t="shared" si="4"/>
        <v>44558.010416666664</v>
      </c>
      <c r="O30" s="30" t="s">
        <v>437</v>
      </c>
      <c r="P30" s="31" t="str">
        <f>VLOOKUP(E30,DEVOLUCIONES[],2,FALSE)</f>
        <v>EXOLGAN</v>
      </c>
      <c r="Q30" s="31" t="str">
        <f>VLOOKUP(E30,DEVOLUCIONES[],3,FALSE)</f>
        <v>EXOLGAN</v>
      </c>
      <c r="R30" s="31" t="str">
        <f>VLOOKUP(E30,DEVOLUCIONES[],4,FALSE)</f>
        <v>EXOLGAN</v>
      </c>
      <c r="S30" s="31" t="str">
        <f>VLOOKUP(E30,DEVOLUCIONES[],5,FALSE)</f>
        <v>HUXLEY</v>
      </c>
      <c r="T30" s="31" t="str">
        <f>VLOOKUP(E30,DEVOLUCIONES[],6,FALSE)</f>
        <v>HUXLEY</v>
      </c>
      <c r="U30" s="43"/>
    </row>
    <row r="31" spans="1:21" ht="15" customHeight="1" x14ac:dyDescent="0.2">
      <c r="A31" s="53">
        <f t="shared" si="0"/>
        <v>52</v>
      </c>
      <c r="B31" s="22" t="s">
        <v>341</v>
      </c>
      <c r="C31" s="23" t="s">
        <v>256</v>
      </c>
      <c r="D31" s="24" t="s">
        <v>24</v>
      </c>
      <c r="E31" s="23" t="s">
        <v>29</v>
      </c>
      <c r="F31" s="42">
        <f t="shared" si="1"/>
        <v>44552.331944444442</v>
      </c>
      <c r="G31" s="26">
        <v>44552.331944444442</v>
      </c>
      <c r="H31" s="27">
        <v>44552.331944444442</v>
      </c>
      <c r="I31" s="28" t="s">
        <v>439</v>
      </c>
      <c r="J31" s="23" t="s">
        <v>25</v>
      </c>
      <c r="K31" s="23" t="s">
        <v>258</v>
      </c>
      <c r="L31" s="29">
        <f t="shared" si="2"/>
        <v>44558.331944444442</v>
      </c>
      <c r="M31" s="29">
        <f t="shared" si="3"/>
        <v>44554.331944444442</v>
      </c>
      <c r="N31" s="29">
        <f t="shared" si="4"/>
        <v>44558.331944444442</v>
      </c>
      <c r="O31" s="30" t="s">
        <v>435</v>
      </c>
      <c r="P31" s="31" t="s">
        <v>25</v>
      </c>
      <c r="Q31" s="31" t="s">
        <v>25</v>
      </c>
      <c r="R31" s="31" t="s">
        <v>25</v>
      </c>
      <c r="S31" s="31" t="s">
        <v>25</v>
      </c>
      <c r="T31" s="31" t="s">
        <v>25</v>
      </c>
      <c r="U31" s="32"/>
    </row>
    <row r="32" spans="1:21" ht="15" customHeight="1" x14ac:dyDescent="0.2">
      <c r="A32" s="53">
        <f t="shared" si="0"/>
        <v>52</v>
      </c>
      <c r="B32" s="22" t="s">
        <v>346</v>
      </c>
      <c r="C32" s="23" t="s">
        <v>71</v>
      </c>
      <c r="D32" s="24" t="s">
        <v>44</v>
      </c>
      <c r="E32" s="23" t="s">
        <v>70</v>
      </c>
      <c r="F32" s="42">
        <f t="shared" si="1"/>
        <v>44553.770833333336</v>
      </c>
      <c r="G32" s="26">
        <v>44553.770833333336</v>
      </c>
      <c r="H32" s="27">
        <v>44553.770833333336</v>
      </c>
      <c r="I32" s="28" t="s">
        <v>442</v>
      </c>
      <c r="J32" s="23" t="s">
        <v>23</v>
      </c>
      <c r="K32" s="23" t="s">
        <v>258</v>
      </c>
      <c r="L32" s="29">
        <f t="shared" si="2"/>
        <v>44559.770833333336</v>
      </c>
      <c r="M32" s="29">
        <f t="shared" si="3"/>
        <v>44555.770833333336</v>
      </c>
      <c r="N32" s="29">
        <f t="shared" si="4"/>
        <v>44559.770833333336</v>
      </c>
      <c r="O32" s="30" t="s">
        <v>443</v>
      </c>
      <c r="P32" s="31" t="str">
        <f>VLOOKUP(E32,DEVOLUCIONES[],2,FALSE)</f>
        <v>HUXLEY</v>
      </c>
      <c r="Q32" s="31" t="str">
        <f>VLOOKUP(E32,DEVOLUCIONES[],3,FALSE)</f>
        <v>TERBASA</v>
      </c>
      <c r="R32" s="31" t="str">
        <f>VLOOKUP(E32,DEVOLUCIONES[],4,FALSE)</f>
        <v>DEFIBE</v>
      </c>
      <c r="S32" s="31" t="str">
        <f>VLOOKUP(E32,DEVOLUCIONES[],5,FALSE)</f>
        <v>HUXLEY</v>
      </c>
      <c r="T32" s="31" t="str">
        <f>VLOOKUP(E32,DEVOLUCIONES[],6,FALSE)</f>
        <v>GAMMA MUGICA</v>
      </c>
      <c r="U32" s="32"/>
    </row>
    <row r="33" spans="1:21" ht="15" customHeight="1" x14ac:dyDescent="0.2">
      <c r="A33" s="53">
        <f t="shared" si="0"/>
        <v>52</v>
      </c>
      <c r="B33" s="22" t="s">
        <v>341</v>
      </c>
      <c r="C33" s="23" t="s">
        <v>256</v>
      </c>
      <c r="D33" s="24" t="s">
        <v>24</v>
      </c>
      <c r="E33" s="23" t="s">
        <v>29</v>
      </c>
      <c r="F33" s="42">
        <f t="shared" si="1"/>
        <v>44553.980555555558</v>
      </c>
      <c r="G33" s="26">
        <v>44553.980555555558</v>
      </c>
      <c r="H33" s="27">
        <v>44553.980555555558</v>
      </c>
      <c r="I33" s="28" t="s">
        <v>446</v>
      </c>
      <c r="J33" s="23" t="s">
        <v>40</v>
      </c>
      <c r="K33" s="23" t="s">
        <v>258</v>
      </c>
      <c r="L33" s="29">
        <f t="shared" si="2"/>
        <v>44559.980555555558</v>
      </c>
      <c r="M33" s="29">
        <f t="shared" si="3"/>
        <v>44555.980555555558</v>
      </c>
      <c r="N33" s="29">
        <f t="shared" si="4"/>
        <v>44559.980555555558</v>
      </c>
      <c r="O33" s="30" t="s">
        <v>435</v>
      </c>
      <c r="P33" s="31" t="s">
        <v>40</v>
      </c>
      <c r="Q33" s="31" t="s">
        <v>40</v>
      </c>
      <c r="R33" s="31" t="s">
        <v>40</v>
      </c>
      <c r="S33" s="31" t="s">
        <v>40</v>
      </c>
      <c r="T33" s="31" t="s">
        <v>40</v>
      </c>
      <c r="U33" s="32"/>
    </row>
    <row r="34" spans="1:21" ht="15" customHeight="1" x14ac:dyDescent="0.2">
      <c r="A34" s="53">
        <f t="shared" si="0"/>
        <v>52</v>
      </c>
      <c r="B34" s="22" t="s">
        <v>350</v>
      </c>
      <c r="C34" s="23" t="s">
        <v>271</v>
      </c>
      <c r="D34" s="24" t="s">
        <v>36</v>
      </c>
      <c r="E34" s="23" t="s">
        <v>73</v>
      </c>
      <c r="F34" s="42">
        <f t="shared" si="1"/>
        <v>44554.347916666666</v>
      </c>
      <c r="G34" s="26">
        <v>44554.347916666666</v>
      </c>
      <c r="H34" s="27">
        <v>44554.347916666666</v>
      </c>
      <c r="I34" s="28" t="s">
        <v>444</v>
      </c>
      <c r="J34" s="23" t="s">
        <v>20</v>
      </c>
      <c r="K34" s="23" t="s">
        <v>258</v>
      </c>
      <c r="L34" s="29">
        <f t="shared" si="2"/>
        <v>44560.347916666666</v>
      </c>
      <c r="M34" s="29">
        <f t="shared" si="3"/>
        <v>44556.347916666666</v>
      </c>
      <c r="N34" s="29">
        <f t="shared" si="4"/>
        <v>44560.347916666666</v>
      </c>
      <c r="O34" s="30" t="s">
        <v>445</v>
      </c>
      <c r="P34" s="31" t="str">
        <f>VLOOKUP(E34,DEVOLUCIONES[],2,FALSE)</f>
        <v>EXOLGAN</v>
      </c>
      <c r="Q34" s="31" t="str">
        <f>VLOOKUP(E34,DEVOLUCIONES[],3,FALSE)</f>
        <v>EXOLGAN</v>
      </c>
      <c r="R34" s="31" t="str">
        <f>VLOOKUP(E34,DEVOLUCIONES[],4,FALSE)</f>
        <v>EXOLGAN</v>
      </c>
      <c r="S34" s="31" t="str">
        <f>VLOOKUP(E34,DEVOLUCIONES[],5,FALSE)</f>
        <v>HUXLEY</v>
      </c>
      <c r="T34" s="31" t="str">
        <f>VLOOKUP(E34,DEVOLUCIONES[],6,FALSE)</f>
        <v>HUXLEY</v>
      </c>
      <c r="U34" s="32"/>
    </row>
    <row r="35" spans="1:21" ht="15" customHeight="1" x14ac:dyDescent="0.2">
      <c r="A35" s="53">
        <f t="shared" si="0"/>
        <v>52</v>
      </c>
      <c r="B35" s="22" t="s">
        <v>359</v>
      </c>
      <c r="C35" s="23" t="s">
        <v>37</v>
      </c>
      <c r="D35" s="24" t="s">
        <v>62</v>
      </c>
      <c r="E35" s="23" t="s">
        <v>26</v>
      </c>
      <c r="F35" s="42">
        <f t="shared" si="1"/>
        <v>44555.125</v>
      </c>
      <c r="G35" s="26">
        <v>44555.125</v>
      </c>
      <c r="H35" s="27" t="s">
        <v>75</v>
      </c>
      <c r="I35" s="28"/>
      <c r="J35" s="23" t="s">
        <v>23</v>
      </c>
      <c r="K35" s="23" t="s">
        <v>258</v>
      </c>
      <c r="L35" s="29" t="e">
        <f t="shared" si="2"/>
        <v>#VALUE!</v>
      </c>
      <c r="M35" s="29" t="e">
        <f t="shared" si="3"/>
        <v>#VALUE!</v>
      </c>
      <c r="N35" s="29" t="e">
        <f t="shared" si="4"/>
        <v>#VALUE!</v>
      </c>
      <c r="O35" s="30"/>
      <c r="P35" s="31" t="str">
        <f>VLOOKUP(E35,DEVOLUCIONES[],2,FALSE)</f>
        <v>TRP</v>
      </c>
      <c r="Q35" s="31" t="str">
        <f>VLOOKUP(E35,DEVOLUCIONES[],3,FALSE)</f>
        <v>TRP</v>
      </c>
      <c r="R35" s="31" t="str">
        <f>VLOOKUP(E35,DEVOLUCIONES[],4,FALSE)</f>
        <v>TRP</v>
      </c>
      <c r="S35" s="31" t="str">
        <f>VLOOKUP(E35,DEVOLUCIONES[],5,FALSE)</f>
        <v>TRP</v>
      </c>
      <c r="T35" s="31" t="str">
        <f>VLOOKUP(E35,DEVOLUCIONES[],6,FALSE)</f>
        <v>TRP</v>
      </c>
      <c r="U35" s="21"/>
    </row>
    <row r="36" spans="1:21" ht="15" customHeight="1" x14ac:dyDescent="0.2">
      <c r="A36" s="53">
        <f t="shared" si="0"/>
        <v>53</v>
      </c>
      <c r="B36" s="37" t="s">
        <v>366</v>
      </c>
      <c r="C36" s="24" t="s">
        <v>192</v>
      </c>
      <c r="D36" s="24" t="s">
        <v>36</v>
      </c>
      <c r="E36" s="24" t="s">
        <v>4</v>
      </c>
      <c r="F36" s="42">
        <f t="shared" si="1"/>
        <v>44556.916666666664</v>
      </c>
      <c r="G36" s="26">
        <v>44556.916666666664</v>
      </c>
      <c r="H36" s="36" t="s">
        <v>75</v>
      </c>
      <c r="I36" s="28"/>
      <c r="J36" s="23" t="s">
        <v>23</v>
      </c>
      <c r="K36" s="23" t="s">
        <v>258</v>
      </c>
      <c r="L36" s="29" t="e">
        <f t="shared" si="2"/>
        <v>#VALUE!</v>
      </c>
      <c r="M36" s="29" t="e">
        <f t="shared" si="3"/>
        <v>#VALUE!</v>
      </c>
      <c r="N36" s="29" t="e">
        <f t="shared" si="4"/>
        <v>#VALUE!</v>
      </c>
      <c r="O36" s="30"/>
      <c r="P36" s="31" t="str">
        <f>VLOOKUP(E36,DEVOLUCIONES[],2,FALSE)</f>
        <v>DEFIBE</v>
      </c>
      <c r="Q36" s="31" t="str">
        <f>VLOOKUP(E36,DEVOLUCIONES[],3,FALSE)</f>
        <v>TERBASA</v>
      </c>
      <c r="R36" s="31" t="str">
        <f>VLOOKUP(E36,DEVOLUCIONES[],4,FALSE)</f>
        <v>GAMMA MUGICA</v>
      </c>
      <c r="S36" s="31" t="str">
        <f>VLOOKUP(E36,DEVOLUCIONES[],5,FALSE)</f>
        <v>HUXLEY</v>
      </c>
      <c r="T36" s="31" t="str">
        <f>VLOOKUP(E36,DEVOLUCIONES[],6,FALSE)</f>
        <v>HUXLEY</v>
      </c>
      <c r="U36" s="32"/>
    </row>
    <row r="37" spans="1:21" ht="15" customHeight="1" x14ac:dyDescent="0.2">
      <c r="A37" s="53">
        <f t="shared" si="0"/>
        <v>53</v>
      </c>
      <c r="B37" s="22" t="s">
        <v>347</v>
      </c>
      <c r="C37" s="23" t="s">
        <v>85</v>
      </c>
      <c r="D37" s="24" t="s">
        <v>22</v>
      </c>
      <c r="E37" s="23" t="s">
        <v>70</v>
      </c>
      <c r="F37" s="42">
        <f t="shared" si="1"/>
        <v>44557.770833333336</v>
      </c>
      <c r="G37" s="26">
        <v>44557.770833333336</v>
      </c>
      <c r="H37" s="27">
        <v>44557.770833333336</v>
      </c>
      <c r="I37" s="33" t="s">
        <v>465</v>
      </c>
      <c r="J37" s="23" t="s">
        <v>23</v>
      </c>
      <c r="K37" s="23" t="s">
        <v>258</v>
      </c>
      <c r="L37" s="29">
        <f t="shared" si="2"/>
        <v>44563.770833333336</v>
      </c>
      <c r="M37" s="29">
        <f t="shared" si="3"/>
        <v>44559.770833333336</v>
      </c>
      <c r="N37" s="29">
        <f t="shared" si="4"/>
        <v>44563.770833333336</v>
      </c>
      <c r="O37" s="30" t="s">
        <v>466</v>
      </c>
      <c r="P37" s="31" t="str">
        <f>VLOOKUP(E37,DEVOLUCIONES[],2,FALSE)</f>
        <v>HUXLEY</v>
      </c>
      <c r="Q37" s="31" t="str">
        <f>VLOOKUP(E37,DEVOLUCIONES[],3,FALSE)</f>
        <v>TERBASA</v>
      </c>
      <c r="R37" s="31" t="str">
        <f>VLOOKUP(E37,DEVOLUCIONES[],4,FALSE)</f>
        <v>DEFIBE</v>
      </c>
      <c r="S37" s="31" t="str">
        <f>VLOOKUP(E37,DEVOLUCIONES[],5,FALSE)</f>
        <v>HUXLEY</v>
      </c>
      <c r="T37" s="31" t="str">
        <f>VLOOKUP(E37,DEVOLUCIONES[],6,FALSE)</f>
        <v>GAMMA MUGICA</v>
      </c>
      <c r="U37" s="43"/>
    </row>
    <row r="38" spans="1:21" ht="15" customHeight="1" x14ac:dyDescent="0.2">
      <c r="A38" s="53">
        <f t="shared" si="0"/>
        <v>53</v>
      </c>
      <c r="B38" s="22" t="s">
        <v>351</v>
      </c>
      <c r="C38" s="23" t="s">
        <v>206</v>
      </c>
      <c r="D38" s="24" t="s">
        <v>22</v>
      </c>
      <c r="E38" s="23" t="s">
        <v>73</v>
      </c>
      <c r="F38" s="42">
        <f t="shared" si="1"/>
        <v>44558.1</v>
      </c>
      <c r="G38" s="26">
        <v>44558.1</v>
      </c>
      <c r="H38" s="27">
        <v>44558.1</v>
      </c>
      <c r="I38" s="28" t="s">
        <v>448</v>
      </c>
      <c r="J38" s="23" t="s">
        <v>20</v>
      </c>
      <c r="K38" s="23" t="s">
        <v>258</v>
      </c>
      <c r="L38" s="29">
        <f t="shared" si="2"/>
        <v>44564.1</v>
      </c>
      <c r="M38" s="29">
        <f t="shared" si="3"/>
        <v>44560.1</v>
      </c>
      <c r="N38" s="29">
        <f t="shared" si="4"/>
        <v>44564.1</v>
      </c>
      <c r="O38" s="30" t="s">
        <v>449</v>
      </c>
      <c r="P38" s="31" t="str">
        <f>VLOOKUP(E38,DEVOLUCIONES[],2,FALSE)</f>
        <v>EXOLGAN</v>
      </c>
      <c r="Q38" s="31" t="str">
        <f>VLOOKUP(E38,DEVOLUCIONES[],3,FALSE)</f>
        <v>EXOLGAN</v>
      </c>
      <c r="R38" s="31" t="str">
        <f>VLOOKUP(E38,DEVOLUCIONES[],4,FALSE)</f>
        <v>EXOLGAN</v>
      </c>
      <c r="S38" s="31" t="str">
        <f>VLOOKUP(E38,DEVOLUCIONES[],5,FALSE)</f>
        <v>HUXLEY</v>
      </c>
      <c r="T38" s="31" t="str">
        <f>VLOOKUP(E38,DEVOLUCIONES[],6,FALSE)</f>
        <v>HUXLEY</v>
      </c>
      <c r="U38" s="32"/>
    </row>
    <row r="39" spans="1:21" ht="15" customHeight="1" x14ac:dyDescent="0.2">
      <c r="A39" s="53">
        <f t="shared" si="0"/>
        <v>53</v>
      </c>
      <c r="B39" s="22" t="s">
        <v>342</v>
      </c>
      <c r="C39" s="23" t="s">
        <v>185</v>
      </c>
      <c r="D39" s="24" t="s">
        <v>24</v>
      </c>
      <c r="E39" s="23" t="s">
        <v>29</v>
      </c>
      <c r="F39" s="42">
        <f t="shared" si="1"/>
        <v>44560.145833333336</v>
      </c>
      <c r="G39" s="26">
        <v>44560.145833333336</v>
      </c>
      <c r="H39" s="27">
        <v>44560.145833333336</v>
      </c>
      <c r="I39" s="28" t="s">
        <v>456</v>
      </c>
      <c r="J39" s="23" t="s">
        <v>25</v>
      </c>
      <c r="K39" s="23" t="s">
        <v>258</v>
      </c>
      <c r="L39" s="29">
        <f t="shared" si="2"/>
        <v>44566.145833333336</v>
      </c>
      <c r="M39" s="29">
        <f t="shared" si="3"/>
        <v>44562.145833333336</v>
      </c>
      <c r="N39" s="29">
        <f t="shared" si="4"/>
        <v>44566.145833333336</v>
      </c>
      <c r="O39" s="30" t="s">
        <v>447</v>
      </c>
      <c r="P39" s="31" t="s">
        <v>25</v>
      </c>
      <c r="Q39" s="31" t="s">
        <v>25</v>
      </c>
      <c r="R39" s="31" t="s">
        <v>25</v>
      </c>
      <c r="S39" s="31" t="s">
        <v>25</v>
      </c>
      <c r="T39" s="31" t="s">
        <v>25</v>
      </c>
      <c r="U39" s="21"/>
    </row>
    <row r="40" spans="1:21" ht="15" customHeight="1" x14ac:dyDescent="0.2">
      <c r="A40" s="53">
        <f t="shared" ref="A40:A70" si="5">WEEKNUM(G40)</f>
        <v>53</v>
      </c>
      <c r="B40" s="22" t="s">
        <v>342</v>
      </c>
      <c r="C40" s="23" t="s">
        <v>185</v>
      </c>
      <c r="D40" s="24" t="s">
        <v>24</v>
      </c>
      <c r="E40" s="23" t="s">
        <v>29</v>
      </c>
      <c r="F40" s="42">
        <f t="shared" ref="F40:F70" si="6">G40</f>
        <v>44561.695138888892</v>
      </c>
      <c r="G40" s="26">
        <v>44561.695138888892</v>
      </c>
      <c r="H40" s="27">
        <v>44561.695138888892</v>
      </c>
      <c r="I40" s="28" t="s">
        <v>457</v>
      </c>
      <c r="J40" s="23" t="s">
        <v>40</v>
      </c>
      <c r="K40" s="23" t="s">
        <v>258</v>
      </c>
      <c r="L40" s="29">
        <f t="shared" ref="L40:L70" si="7">+H40+6</f>
        <v>44567.695138888892</v>
      </c>
      <c r="M40" s="29">
        <f t="shared" ref="M40:M70" si="8">H40+2</f>
        <v>44563.695138888892</v>
      </c>
      <c r="N40" s="29">
        <f t="shared" ref="N40:N70" si="9">H40+6</f>
        <v>44567.695138888892</v>
      </c>
      <c r="O40" s="30" t="s">
        <v>458</v>
      </c>
      <c r="P40" s="31" t="s">
        <v>40</v>
      </c>
      <c r="Q40" s="31" t="s">
        <v>40</v>
      </c>
      <c r="R40" s="31" t="s">
        <v>40</v>
      </c>
      <c r="S40" s="31" t="s">
        <v>40</v>
      </c>
      <c r="T40" s="31" t="s">
        <v>40</v>
      </c>
      <c r="U40" s="32"/>
    </row>
    <row r="41" spans="1:21" ht="15" customHeight="1" x14ac:dyDescent="0.2">
      <c r="A41" s="53">
        <f t="shared" si="5"/>
        <v>1</v>
      </c>
      <c r="B41" s="22" t="s">
        <v>360</v>
      </c>
      <c r="C41" s="23" t="s">
        <v>302</v>
      </c>
      <c r="D41" s="24"/>
      <c r="E41" s="23" t="s">
        <v>52</v>
      </c>
      <c r="F41" s="42">
        <f t="shared" si="6"/>
        <v>44562.416666666664</v>
      </c>
      <c r="G41" s="26">
        <v>44562.416666666664</v>
      </c>
      <c r="H41" s="27" t="s">
        <v>75</v>
      </c>
      <c r="I41" s="28"/>
      <c r="J41" s="23" t="s">
        <v>20</v>
      </c>
      <c r="K41" s="23" t="s">
        <v>258</v>
      </c>
      <c r="L41" s="29" t="e">
        <f t="shared" si="7"/>
        <v>#VALUE!</v>
      </c>
      <c r="M41" s="29" t="e">
        <f t="shared" si="8"/>
        <v>#VALUE!</v>
      </c>
      <c r="N41" s="29" t="e">
        <f t="shared" si="9"/>
        <v>#VALUE!</v>
      </c>
      <c r="O41" s="30"/>
      <c r="P41" s="31" t="str">
        <f>VLOOKUP(E41,DEVOLUCIONES[],2,FALSE)</f>
        <v>EXOLGAN</v>
      </c>
      <c r="Q41" s="31" t="str">
        <f>VLOOKUP(E41,DEVOLUCIONES[],3,FALSE)</f>
        <v>EXOLGAN</v>
      </c>
      <c r="R41" s="31" t="str">
        <f>VLOOKUP(E41,DEVOLUCIONES[],4,FALSE)</f>
        <v>EXOLGAN</v>
      </c>
      <c r="S41" s="31" t="str">
        <f>VLOOKUP(E41,DEVOLUCIONES[],5,FALSE)</f>
        <v>HUXLEY</v>
      </c>
      <c r="T41" s="31" t="str">
        <f>VLOOKUP(E41,DEVOLUCIONES[],6,FALSE)</f>
        <v>HUXLEY</v>
      </c>
      <c r="U41" s="32"/>
    </row>
    <row r="42" spans="1:21" ht="15" customHeight="1" x14ac:dyDescent="0.2">
      <c r="A42" s="53">
        <f t="shared" si="5"/>
        <v>2</v>
      </c>
      <c r="B42" s="22" t="s">
        <v>417</v>
      </c>
      <c r="C42" s="23" t="s">
        <v>33</v>
      </c>
      <c r="D42" s="24" t="s">
        <v>198</v>
      </c>
      <c r="E42" s="23" t="s">
        <v>26</v>
      </c>
      <c r="F42" s="42">
        <f t="shared" si="6"/>
        <v>44563.256249999999</v>
      </c>
      <c r="G42" s="26">
        <v>44563.256249999999</v>
      </c>
      <c r="H42" s="27">
        <v>44563.256249999999</v>
      </c>
      <c r="I42" s="28" t="s">
        <v>459</v>
      </c>
      <c r="J42" s="23" t="s">
        <v>23</v>
      </c>
      <c r="K42" s="23" t="s">
        <v>258</v>
      </c>
      <c r="L42" s="29">
        <f t="shared" si="7"/>
        <v>44569.256249999999</v>
      </c>
      <c r="M42" s="29">
        <f t="shared" si="8"/>
        <v>44565.256249999999</v>
      </c>
      <c r="N42" s="29">
        <f t="shared" si="9"/>
        <v>44569.256249999999</v>
      </c>
      <c r="O42" s="30" t="s">
        <v>450</v>
      </c>
      <c r="P42" s="31" t="str">
        <f>VLOOKUP(E42,DEVOLUCIONES[],2,FALSE)</f>
        <v>TRP</v>
      </c>
      <c r="Q42" s="31" t="str">
        <f>VLOOKUP(E42,DEVOLUCIONES[],3,FALSE)</f>
        <v>TRP</v>
      </c>
      <c r="R42" s="31" t="str">
        <f>VLOOKUP(E42,DEVOLUCIONES[],4,FALSE)</f>
        <v>TRP</v>
      </c>
      <c r="S42" s="31" t="str">
        <f>VLOOKUP(E42,DEVOLUCIONES[],5,FALSE)</f>
        <v>TRP</v>
      </c>
      <c r="T42" s="31" t="str">
        <f>VLOOKUP(E42,DEVOLUCIONES[],6,FALSE)</f>
        <v>TRP</v>
      </c>
      <c r="U42" s="32"/>
    </row>
    <row r="43" spans="1:21" ht="15" customHeight="1" x14ac:dyDescent="0.2">
      <c r="A43" s="53">
        <f t="shared" si="5"/>
        <v>2</v>
      </c>
      <c r="B43" s="22" t="s">
        <v>355</v>
      </c>
      <c r="C43" s="23" t="s">
        <v>99</v>
      </c>
      <c r="D43" s="24" t="s">
        <v>198</v>
      </c>
      <c r="E43" s="23" t="s">
        <v>38</v>
      </c>
      <c r="F43" s="42">
        <f t="shared" si="6"/>
        <v>44563.633333333331</v>
      </c>
      <c r="G43" s="26">
        <v>44563.633333333331</v>
      </c>
      <c r="H43" s="27">
        <v>44563.633333333331</v>
      </c>
      <c r="I43" s="28" t="s">
        <v>460</v>
      </c>
      <c r="J43" s="23" t="s">
        <v>20</v>
      </c>
      <c r="K43" s="23" t="s">
        <v>258</v>
      </c>
      <c r="L43" s="29">
        <f t="shared" si="7"/>
        <v>44569.633333333331</v>
      </c>
      <c r="M43" s="29">
        <f t="shared" si="8"/>
        <v>44565.633333333331</v>
      </c>
      <c r="N43" s="29">
        <f t="shared" si="9"/>
        <v>44569.633333333331</v>
      </c>
      <c r="O43" s="30" t="s">
        <v>454</v>
      </c>
      <c r="P43" s="31" t="str">
        <f>VLOOKUP(E43,DEVOLUCIONES[],2,FALSE)</f>
        <v>EXOLGAN</v>
      </c>
      <c r="Q43" s="31" t="str">
        <f>VLOOKUP(E43,DEVOLUCIONES[],3,FALSE)</f>
        <v>EXOLGAN</v>
      </c>
      <c r="R43" s="31" t="str">
        <f>VLOOKUP(E43,DEVOLUCIONES[],4,FALSE)</f>
        <v>EXOLGAN</v>
      </c>
      <c r="S43" s="31" t="str">
        <f>VLOOKUP(E43,DEVOLUCIONES[],5,FALSE)</f>
        <v>HUXLEY</v>
      </c>
      <c r="T43" s="31" t="str">
        <f>VLOOKUP(E43,DEVOLUCIONES[],6,FALSE)</f>
        <v>HUXLEY</v>
      </c>
      <c r="U43" s="32"/>
    </row>
    <row r="44" spans="1:21" ht="15" customHeight="1" x14ac:dyDescent="0.2">
      <c r="A44" s="53">
        <f t="shared" si="5"/>
        <v>2</v>
      </c>
      <c r="B44" s="22" t="s">
        <v>407</v>
      </c>
      <c r="C44" s="23" t="s">
        <v>39</v>
      </c>
      <c r="D44" s="24" t="s">
        <v>22</v>
      </c>
      <c r="E44" s="23" t="s">
        <v>70</v>
      </c>
      <c r="F44" s="42">
        <f t="shared" si="6"/>
        <v>44565.245138888888</v>
      </c>
      <c r="G44" s="26">
        <v>44565.245138888888</v>
      </c>
      <c r="H44" s="27">
        <v>44565.245138888888</v>
      </c>
      <c r="I44" s="28" t="s">
        <v>467</v>
      </c>
      <c r="J44" s="23" t="s">
        <v>23</v>
      </c>
      <c r="K44" s="23" t="s">
        <v>258</v>
      </c>
      <c r="L44" s="29">
        <f t="shared" si="7"/>
        <v>44571.245138888888</v>
      </c>
      <c r="M44" s="29">
        <f t="shared" si="8"/>
        <v>44567.245138888888</v>
      </c>
      <c r="N44" s="29">
        <f t="shared" si="9"/>
        <v>44571.245138888888</v>
      </c>
      <c r="O44" s="30" t="s">
        <v>468</v>
      </c>
      <c r="P44" s="31" t="str">
        <f>VLOOKUP(E44,DEVOLUCIONES[],2,FALSE)</f>
        <v>HUXLEY</v>
      </c>
      <c r="Q44" s="31" t="str">
        <f>VLOOKUP(E44,DEVOLUCIONES[],3,FALSE)</f>
        <v>TERBASA</v>
      </c>
      <c r="R44" s="31" t="str">
        <f>VLOOKUP(E44,DEVOLUCIONES[],4,FALSE)</f>
        <v>DEFIBE</v>
      </c>
      <c r="S44" s="31" t="str">
        <f>VLOOKUP(E44,DEVOLUCIONES[],5,FALSE)</f>
        <v>HUXLEY</v>
      </c>
      <c r="T44" s="31" t="str">
        <f>VLOOKUP(E44,DEVOLUCIONES[],6,FALSE)</f>
        <v>GAMMA MUGICA</v>
      </c>
      <c r="U44" s="32"/>
    </row>
    <row r="45" spans="1:21" ht="15" customHeight="1" x14ac:dyDescent="0.2">
      <c r="A45" s="53">
        <f t="shared" si="5"/>
        <v>2</v>
      </c>
      <c r="B45" s="22" t="s">
        <v>411</v>
      </c>
      <c r="C45" s="23" t="s">
        <v>186</v>
      </c>
      <c r="D45" s="24" t="s">
        <v>198</v>
      </c>
      <c r="E45" s="23" t="s">
        <v>73</v>
      </c>
      <c r="F45" s="42">
        <f t="shared" si="6"/>
        <v>44565.602083333331</v>
      </c>
      <c r="G45" s="26">
        <v>44565.602083333331</v>
      </c>
      <c r="H45" s="27">
        <v>44565.602083333331</v>
      </c>
      <c r="I45" s="28" t="s">
        <v>469</v>
      </c>
      <c r="J45" s="23" t="s">
        <v>20</v>
      </c>
      <c r="K45" s="23" t="s">
        <v>258</v>
      </c>
      <c r="L45" s="29">
        <f t="shared" si="7"/>
        <v>44571.602083333331</v>
      </c>
      <c r="M45" s="29">
        <f t="shared" si="8"/>
        <v>44567.602083333331</v>
      </c>
      <c r="N45" s="29">
        <f t="shared" si="9"/>
        <v>44571.602083333331</v>
      </c>
      <c r="O45" s="30" t="s">
        <v>455</v>
      </c>
      <c r="P45" s="31" t="str">
        <f>VLOOKUP(E45,DEVOLUCIONES[],2,FALSE)</f>
        <v>EXOLGAN</v>
      </c>
      <c r="Q45" s="31" t="str">
        <f>VLOOKUP(E45,DEVOLUCIONES[],3,FALSE)</f>
        <v>EXOLGAN</v>
      </c>
      <c r="R45" s="31" t="str">
        <f>VLOOKUP(E45,DEVOLUCIONES[],4,FALSE)</f>
        <v>EXOLGAN</v>
      </c>
      <c r="S45" s="31" t="str">
        <f>VLOOKUP(E45,DEVOLUCIONES[],5,FALSE)</f>
        <v>HUXLEY</v>
      </c>
      <c r="T45" s="31" t="str">
        <f>VLOOKUP(E45,DEVOLUCIONES[],6,FALSE)</f>
        <v>HUXLEY</v>
      </c>
      <c r="U45" s="32"/>
    </row>
    <row r="46" spans="1:21" ht="15" customHeight="1" x14ac:dyDescent="0.2">
      <c r="A46" s="53">
        <f t="shared" si="5"/>
        <v>2</v>
      </c>
      <c r="B46" s="22" t="s">
        <v>403</v>
      </c>
      <c r="C46" s="23" t="s">
        <v>256</v>
      </c>
      <c r="D46" s="24" t="s">
        <v>24</v>
      </c>
      <c r="E46" s="23" t="s">
        <v>29</v>
      </c>
      <c r="F46" s="42">
        <f t="shared" si="6"/>
        <v>44566.78402777778</v>
      </c>
      <c r="G46" s="26">
        <v>44566.78402777778</v>
      </c>
      <c r="H46" s="27">
        <v>44566.78402777778</v>
      </c>
      <c r="I46" s="28" t="s">
        <v>463</v>
      </c>
      <c r="J46" s="23" t="s">
        <v>25</v>
      </c>
      <c r="K46" s="23" t="s">
        <v>258</v>
      </c>
      <c r="L46" s="29">
        <f t="shared" si="7"/>
        <v>44572.78402777778</v>
      </c>
      <c r="M46" s="29">
        <f t="shared" si="8"/>
        <v>44568.78402777778</v>
      </c>
      <c r="N46" s="29">
        <f t="shared" si="9"/>
        <v>44572.78402777778</v>
      </c>
      <c r="O46" s="30" t="s">
        <v>462</v>
      </c>
      <c r="P46" s="31" t="s">
        <v>25</v>
      </c>
      <c r="Q46" s="31" t="s">
        <v>25</v>
      </c>
      <c r="R46" s="31" t="s">
        <v>25</v>
      </c>
      <c r="S46" s="31" t="s">
        <v>25</v>
      </c>
      <c r="T46" s="31" t="s">
        <v>25</v>
      </c>
      <c r="U46" s="32"/>
    </row>
    <row r="47" spans="1:21" ht="15" customHeight="1" x14ac:dyDescent="0.2">
      <c r="A47" s="53">
        <f t="shared" si="5"/>
        <v>2</v>
      </c>
      <c r="B47" s="22" t="s">
        <v>427</v>
      </c>
      <c r="C47" s="23" t="s">
        <v>98</v>
      </c>
      <c r="D47" s="24" t="s">
        <v>36</v>
      </c>
      <c r="E47" s="23" t="s">
        <v>4</v>
      </c>
      <c r="F47" s="42">
        <f t="shared" si="6"/>
        <v>44566.861111111109</v>
      </c>
      <c r="G47" s="26">
        <v>44566.861111111109</v>
      </c>
      <c r="H47" s="27">
        <v>44566.861111111109</v>
      </c>
      <c r="I47" s="28" t="s">
        <v>464</v>
      </c>
      <c r="J47" s="23" t="s">
        <v>23</v>
      </c>
      <c r="K47" s="23" t="s">
        <v>258</v>
      </c>
      <c r="L47" s="29">
        <f t="shared" si="7"/>
        <v>44572.861111111109</v>
      </c>
      <c r="M47" s="29">
        <f t="shared" si="8"/>
        <v>44568.861111111109</v>
      </c>
      <c r="N47" s="29">
        <f t="shared" si="9"/>
        <v>44572.861111111109</v>
      </c>
      <c r="O47" s="30" t="s">
        <v>453</v>
      </c>
      <c r="P47" s="31" t="str">
        <f>VLOOKUP(E47,DEVOLUCIONES[],2,FALSE)</f>
        <v>DEFIBE</v>
      </c>
      <c r="Q47" s="31" t="str">
        <f>VLOOKUP(E47,DEVOLUCIONES[],3,FALSE)</f>
        <v>TERBASA</v>
      </c>
      <c r="R47" s="31" t="str">
        <f>VLOOKUP(E47,DEVOLUCIONES[],4,FALSE)</f>
        <v>GAMMA MUGICA</v>
      </c>
      <c r="S47" s="31" t="str">
        <f>VLOOKUP(E47,DEVOLUCIONES[],5,FALSE)</f>
        <v>HUXLEY</v>
      </c>
      <c r="T47" s="31" t="str">
        <f>VLOOKUP(E47,DEVOLUCIONES[],6,FALSE)</f>
        <v>HUXLEY</v>
      </c>
      <c r="U47" s="32"/>
    </row>
    <row r="48" spans="1:21" ht="15" customHeight="1" x14ac:dyDescent="0.2">
      <c r="A48" s="53">
        <f t="shared" si="5"/>
        <v>2</v>
      </c>
      <c r="B48" s="22" t="s">
        <v>412</v>
      </c>
      <c r="C48" s="23" t="s">
        <v>413</v>
      </c>
      <c r="D48" s="24"/>
      <c r="E48" s="23" t="s">
        <v>38</v>
      </c>
      <c r="F48" s="42">
        <f t="shared" si="6"/>
        <v>44568.489583333336</v>
      </c>
      <c r="G48" s="26">
        <v>44568.489583333336</v>
      </c>
      <c r="H48" s="27">
        <v>44568.489583333336</v>
      </c>
      <c r="I48" s="28" t="s">
        <v>478</v>
      </c>
      <c r="J48" s="23" t="s">
        <v>20</v>
      </c>
      <c r="K48" s="23" t="s">
        <v>258</v>
      </c>
      <c r="L48" s="29">
        <f t="shared" si="7"/>
        <v>44574.489583333336</v>
      </c>
      <c r="M48" s="29">
        <f t="shared" si="8"/>
        <v>44570.489583333336</v>
      </c>
      <c r="N48" s="29">
        <f t="shared" si="9"/>
        <v>44574.489583333336</v>
      </c>
      <c r="O48" s="30" t="s">
        <v>451</v>
      </c>
      <c r="P48" s="31" t="str">
        <f>VLOOKUP(E48,DEVOLUCIONES[],2,FALSE)</f>
        <v>EXOLGAN</v>
      </c>
      <c r="Q48" s="31" t="str">
        <f>VLOOKUP(E48,DEVOLUCIONES[],3,FALSE)</f>
        <v>EXOLGAN</v>
      </c>
      <c r="R48" s="31" t="str">
        <f>VLOOKUP(E48,DEVOLUCIONES[],4,FALSE)</f>
        <v>EXOLGAN</v>
      </c>
      <c r="S48" s="31" t="str">
        <f>VLOOKUP(E48,DEVOLUCIONES[],5,FALSE)</f>
        <v>HUXLEY</v>
      </c>
      <c r="T48" s="31" t="str">
        <f>VLOOKUP(E48,DEVOLUCIONES[],6,FALSE)</f>
        <v>HUXLEY</v>
      </c>
      <c r="U48" s="32"/>
    </row>
    <row r="49" spans="1:21" ht="15" customHeight="1" x14ac:dyDescent="0.2">
      <c r="A49" s="53">
        <f t="shared" si="5"/>
        <v>2</v>
      </c>
      <c r="B49" s="22" t="s">
        <v>422</v>
      </c>
      <c r="C49" s="23" t="s">
        <v>57</v>
      </c>
      <c r="D49" s="24" t="s">
        <v>62</v>
      </c>
      <c r="E49" s="23" t="s">
        <v>52</v>
      </c>
      <c r="F49" s="42">
        <f t="shared" si="6"/>
        <v>44568.629861111112</v>
      </c>
      <c r="G49" s="26">
        <v>44568.629861111112</v>
      </c>
      <c r="H49" s="27">
        <v>44568.629861111112</v>
      </c>
      <c r="I49" s="28" t="s">
        <v>476</v>
      </c>
      <c r="J49" s="23" t="s">
        <v>20</v>
      </c>
      <c r="K49" s="23" t="s">
        <v>258</v>
      </c>
      <c r="L49" s="29">
        <f t="shared" si="7"/>
        <v>44574.629861111112</v>
      </c>
      <c r="M49" s="29">
        <f t="shared" si="8"/>
        <v>44570.629861111112</v>
      </c>
      <c r="N49" s="29">
        <f t="shared" si="9"/>
        <v>44574.629861111112</v>
      </c>
      <c r="O49" s="30" t="s">
        <v>477</v>
      </c>
      <c r="P49" s="31" t="str">
        <f>VLOOKUP(E49,DEVOLUCIONES[],2,FALSE)</f>
        <v>EXOLGAN</v>
      </c>
      <c r="Q49" s="31" t="str">
        <f>VLOOKUP(E49,DEVOLUCIONES[],3,FALSE)</f>
        <v>EXOLGAN</v>
      </c>
      <c r="R49" s="31" t="str">
        <f>VLOOKUP(E49,DEVOLUCIONES[],4,FALSE)</f>
        <v>EXOLGAN</v>
      </c>
      <c r="S49" s="31" t="str">
        <f>VLOOKUP(E49,DEVOLUCIONES[],5,FALSE)</f>
        <v>HUXLEY</v>
      </c>
      <c r="T49" s="31" t="str">
        <f>VLOOKUP(E49,DEVOLUCIONES[],6,FALSE)</f>
        <v>HUXLEY</v>
      </c>
      <c r="U49" s="32"/>
    </row>
    <row r="50" spans="1:21" ht="15" customHeight="1" x14ac:dyDescent="0.2">
      <c r="A50" s="53">
        <f t="shared" si="5"/>
        <v>2</v>
      </c>
      <c r="B50" s="22" t="s">
        <v>403</v>
      </c>
      <c r="C50" s="23" t="s">
        <v>256</v>
      </c>
      <c r="D50" s="24" t="s">
        <v>24</v>
      </c>
      <c r="E50" s="23" t="s">
        <v>29</v>
      </c>
      <c r="F50" s="42">
        <f t="shared" si="6"/>
        <v>44569.213194444441</v>
      </c>
      <c r="G50" s="26">
        <v>44569.213194444441</v>
      </c>
      <c r="H50" s="27">
        <v>44569.213194444441</v>
      </c>
      <c r="I50" s="28" t="s">
        <v>475</v>
      </c>
      <c r="J50" s="23" t="s">
        <v>40</v>
      </c>
      <c r="K50" s="23" t="s">
        <v>258</v>
      </c>
      <c r="L50" s="29">
        <f t="shared" si="7"/>
        <v>44575.213194444441</v>
      </c>
      <c r="M50" s="29">
        <f t="shared" si="8"/>
        <v>44571.213194444441</v>
      </c>
      <c r="N50" s="29">
        <f t="shared" si="9"/>
        <v>44575.213194444441</v>
      </c>
      <c r="O50" s="30" t="s">
        <v>462</v>
      </c>
      <c r="P50" s="31" t="s">
        <v>40</v>
      </c>
      <c r="Q50" s="31" t="s">
        <v>40</v>
      </c>
      <c r="R50" s="31" t="s">
        <v>40</v>
      </c>
      <c r="S50" s="31" t="s">
        <v>40</v>
      </c>
      <c r="T50" s="31" t="s">
        <v>40</v>
      </c>
      <c r="U50" s="32"/>
    </row>
    <row r="51" spans="1:21" ht="15" customHeight="1" x14ac:dyDescent="0.2">
      <c r="A51" s="53">
        <f t="shared" si="5"/>
        <v>3</v>
      </c>
      <c r="B51" s="22" t="s">
        <v>408</v>
      </c>
      <c r="C51" s="23" t="s">
        <v>183</v>
      </c>
      <c r="D51" s="24" t="s">
        <v>198</v>
      </c>
      <c r="E51" s="23" t="s">
        <v>70</v>
      </c>
      <c r="F51" s="42">
        <f t="shared" si="6"/>
        <v>44570.808333333334</v>
      </c>
      <c r="G51" s="26">
        <v>44570.808333333334</v>
      </c>
      <c r="H51" s="27">
        <v>44570.808333333334</v>
      </c>
      <c r="I51" s="28" t="s">
        <v>480</v>
      </c>
      <c r="J51" s="23" t="s">
        <v>23</v>
      </c>
      <c r="K51" s="23" t="s">
        <v>258</v>
      </c>
      <c r="L51" s="29">
        <f t="shared" si="7"/>
        <v>44576.808333333334</v>
      </c>
      <c r="M51" s="29">
        <f t="shared" si="8"/>
        <v>44572.808333333334</v>
      </c>
      <c r="N51" s="29">
        <f t="shared" si="9"/>
        <v>44576.808333333334</v>
      </c>
      <c r="O51" s="30" t="s">
        <v>479</v>
      </c>
      <c r="P51" s="31" t="str">
        <f>VLOOKUP(E51,DEVOLUCIONES[],2,FALSE)</f>
        <v>HUXLEY</v>
      </c>
      <c r="Q51" s="31" t="str">
        <f>VLOOKUP(E51,DEVOLUCIONES[],3,FALSE)</f>
        <v>TERBASA</v>
      </c>
      <c r="R51" s="31" t="str">
        <f>VLOOKUP(E51,DEVOLUCIONES[],4,FALSE)</f>
        <v>DEFIBE</v>
      </c>
      <c r="S51" s="31" t="str">
        <f>VLOOKUP(E51,DEVOLUCIONES[],5,FALSE)</f>
        <v>HUXLEY</v>
      </c>
      <c r="T51" s="31" t="str">
        <f>VLOOKUP(E51,DEVOLUCIONES[],6,FALSE)</f>
        <v>GAMMA MUGICA</v>
      </c>
      <c r="U51" s="32"/>
    </row>
    <row r="52" spans="1:21" ht="15" customHeight="1" x14ac:dyDescent="0.2">
      <c r="A52" s="53">
        <f t="shared" si="5"/>
        <v>3</v>
      </c>
      <c r="B52" s="22" t="s">
        <v>423</v>
      </c>
      <c r="C52" s="23" t="s">
        <v>194</v>
      </c>
      <c r="D52" s="24" t="s">
        <v>36</v>
      </c>
      <c r="E52" s="23" t="s">
        <v>52</v>
      </c>
      <c r="F52" s="42">
        <f t="shared" si="6"/>
        <v>44572.043749999997</v>
      </c>
      <c r="G52" s="26">
        <v>44572.043749999997</v>
      </c>
      <c r="H52" s="27">
        <v>44572.043749999997</v>
      </c>
      <c r="I52" s="28" t="s">
        <v>498</v>
      </c>
      <c r="J52" s="23" t="s">
        <v>20</v>
      </c>
      <c r="K52" s="23" t="s">
        <v>258</v>
      </c>
      <c r="L52" s="29">
        <f t="shared" si="7"/>
        <v>44578.043749999997</v>
      </c>
      <c r="M52" s="29">
        <f t="shared" si="8"/>
        <v>44574.043749999997</v>
      </c>
      <c r="N52" s="29">
        <f t="shared" si="9"/>
        <v>44578.043749999997</v>
      </c>
      <c r="O52" s="30" t="s">
        <v>452</v>
      </c>
      <c r="P52" s="31" t="str">
        <f>VLOOKUP(E52,DEVOLUCIONES[],2,FALSE)</f>
        <v>EXOLGAN</v>
      </c>
      <c r="Q52" s="31" t="str">
        <f>VLOOKUP(E52,DEVOLUCIONES[],3,FALSE)</f>
        <v>EXOLGAN</v>
      </c>
      <c r="R52" s="31" t="str">
        <f>VLOOKUP(E52,DEVOLUCIONES[],4,FALSE)</f>
        <v>EXOLGAN</v>
      </c>
      <c r="S52" s="31" t="str">
        <f>VLOOKUP(E52,DEVOLUCIONES[],5,FALSE)</f>
        <v>HUXLEY</v>
      </c>
      <c r="T52" s="31" t="str">
        <f>VLOOKUP(E52,DEVOLUCIONES[],6,FALSE)</f>
        <v>HUXLEY</v>
      </c>
      <c r="U52" s="21"/>
    </row>
    <row r="53" spans="1:21" ht="15" customHeight="1" x14ac:dyDescent="0.2">
      <c r="A53" s="53">
        <f t="shared" si="5"/>
        <v>3</v>
      </c>
      <c r="B53" s="22" t="s">
        <v>418</v>
      </c>
      <c r="C53" s="23" t="s">
        <v>35</v>
      </c>
      <c r="D53" s="24" t="s">
        <v>24</v>
      </c>
      <c r="E53" s="23" t="s">
        <v>26</v>
      </c>
      <c r="F53" s="42">
        <f t="shared" si="6"/>
        <v>44572.80972222222</v>
      </c>
      <c r="G53" s="26">
        <v>44572.80972222222</v>
      </c>
      <c r="H53" s="27">
        <v>44572.80972222222</v>
      </c>
      <c r="I53" s="28" t="s">
        <v>499</v>
      </c>
      <c r="J53" s="23" t="s">
        <v>23</v>
      </c>
      <c r="K53" s="23" t="s">
        <v>258</v>
      </c>
      <c r="L53" s="29">
        <f t="shared" si="7"/>
        <v>44578.80972222222</v>
      </c>
      <c r="M53" s="29">
        <f t="shared" si="8"/>
        <v>44574.80972222222</v>
      </c>
      <c r="N53" s="29">
        <f t="shared" si="9"/>
        <v>44578.80972222222</v>
      </c>
      <c r="O53" s="30" t="s">
        <v>500</v>
      </c>
      <c r="P53" s="31" t="str">
        <f>VLOOKUP(E53,DEVOLUCIONES[],2,FALSE)</f>
        <v>TRP</v>
      </c>
      <c r="Q53" s="31" t="str">
        <f>VLOOKUP(E53,DEVOLUCIONES[],3,FALSE)</f>
        <v>TRP</v>
      </c>
      <c r="R53" s="31" t="str">
        <f>VLOOKUP(E53,DEVOLUCIONES[],4,FALSE)</f>
        <v>TRP</v>
      </c>
      <c r="S53" s="31" t="str">
        <f>VLOOKUP(E53,DEVOLUCIONES[],5,FALSE)</f>
        <v>TRP</v>
      </c>
      <c r="T53" s="31" t="str">
        <f>VLOOKUP(E53,DEVOLUCIONES[],6,FALSE)</f>
        <v>TRP</v>
      </c>
      <c r="U53" s="32"/>
    </row>
    <row r="54" spans="1:21" ht="15" customHeight="1" x14ac:dyDescent="0.2">
      <c r="A54" s="53">
        <f t="shared" si="5"/>
        <v>3</v>
      </c>
      <c r="B54" s="22" t="s">
        <v>404</v>
      </c>
      <c r="C54" s="23" t="s">
        <v>185</v>
      </c>
      <c r="D54" s="24" t="s">
        <v>24</v>
      </c>
      <c r="E54" s="23" t="s">
        <v>29</v>
      </c>
      <c r="F54" s="42">
        <f t="shared" si="6"/>
        <v>44574.324999999997</v>
      </c>
      <c r="G54" s="26">
        <v>44574.324999999997</v>
      </c>
      <c r="H54" s="27">
        <v>44574.324999999997</v>
      </c>
      <c r="I54" s="28" t="s">
        <v>501</v>
      </c>
      <c r="J54" s="23" t="s">
        <v>25</v>
      </c>
      <c r="K54" s="23" t="s">
        <v>258</v>
      </c>
      <c r="L54" s="29">
        <f t="shared" si="7"/>
        <v>44580.324999999997</v>
      </c>
      <c r="M54" s="29">
        <f t="shared" si="8"/>
        <v>44576.324999999997</v>
      </c>
      <c r="N54" s="29">
        <f t="shared" si="9"/>
        <v>44580.324999999997</v>
      </c>
      <c r="O54" s="30" t="s">
        <v>497</v>
      </c>
      <c r="P54" s="31" t="s">
        <v>25</v>
      </c>
      <c r="Q54" s="31" t="s">
        <v>25</v>
      </c>
      <c r="R54" s="31" t="s">
        <v>25</v>
      </c>
      <c r="S54" s="31" t="s">
        <v>25</v>
      </c>
      <c r="T54" s="31" t="s">
        <v>25</v>
      </c>
      <c r="U54" s="32"/>
    </row>
    <row r="55" spans="1:21" ht="15" customHeight="1" x14ac:dyDescent="0.2">
      <c r="A55" s="53">
        <f t="shared" si="5"/>
        <v>3</v>
      </c>
      <c r="B55" s="22" t="s">
        <v>414</v>
      </c>
      <c r="C55" s="23" t="s">
        <v>415</v>
      </c>
      <c r="D55" s="24"/>
      <c r="E55" s="23" t="s">
        <v>38</v>
      </c>
      <c r="F55" s="42">
        <f t="shared" si="6"/>
        <v>44575.333333333336</v>
      </c>
      <c r="G55" s="26">
        <v>44575.333333333336</v>
      </c>
      <c r="H55" s="27" t="s">
        <v>75</v>
      </c>
      <c r="I55" s="28"/>
      <c r="J55" s="23" t="s">
        <v>20</v>
      </c>
      <c r="K55" s="23" t="s">
        <v>258</v>
      </c>
      <c r="L55" s="29" t="e">
        <f t="shared" si="7"/>
        <v>#VALUE!</v>
      </c>
      <c r="M55" s="29" t="e">
        <f t="shared" si="8"/>
        <v>#VALUE!</v>
      </c>
      <c r="N55" s="29" t="e">
        <f t="shared" si="9"/>
        <v>#VALUE!</v>
      </c>
      <c r="O55" s="30"/>
      <c r="P55" s="31" t="str">
        <f>VLOOKUP(E55,DEVOLUCIONES[],2,FALSE)</f>
        <v>EXOLGAN</v>
      </c>
      <c r="Q55" s="31" t="str">
        <f>VLOOKUP(E55,DEVOLUCIONES[],3,FALSE)</f>
        <v>EXOLGAN</v>
      </c>
      <c r="R55" s="31" t="str">
        <f>VLOOKUP(E55,DEVOLUCIONES[],4,FALSE)</f>
        <v>EXOLGAN</v>
      </c>
      <c r="S55" s="31" t="str">
        <f>VLOOKUP(E55,DEVOLUCIONES[],5,FALSE)</f>
        <v>HUXLEY</v>
      </c>
      <c r="T55" s="31" t="str">
        <f>VLOOKUP(E55,DEVOLUCIONES[],6,FALSE)</f>
        <v>HUXLEY</v>
      </c>
      <c r="U55" s="32"/>
    </row>
    <row r="56" spans="1:21" ht="15" customHeight="1" x14ac:dyDescent="0.2">
      <c r="A56" s="53">
        <f t="shared" si="5"/>
        <v>3</v>
      </c>
      <c r="B56" s="22" t="s">
        <v>404</v>
      </c>
      <c r="C56" s="23" t="s">
        <v>185</v>
      </c>
      <c r="D56" s="24" t="s">
        <v>24</v>
      </c>
      <c r="E56" s="23" t="s">
        <v>29</v>
      </c>
      <c r="F56" s="42">
        <f t="shared" si="6"/>
        <v>44575.979166666664</v>
      </c>
      <c r="G56" s="26">
        <v>44575.979166666664</v>
      </c>
      <c r="H56" s="27">
        <v>44575.979166666664</v>
      </c>
      <c r="I56" s="28" t="s">
        <v>501</v>
      </c>
      <c r="J56" s="23" t="s">
        <v>40</v>
      </c>
      <c r="K56" s="23" t="s">
        <v>258</v>
      </c>
      <c r="L56" s="29">
        <f t="shared" si="7"/>
        <v>44581.979166666664</v>
      </c>
      <c r="M56" s="29">
        <f t="shared" si="8"/>
        <v>44577.979166666664</v>
      </c>
      <c r="N56" s="29">
        <f t="shared" si="9"/>
        <v>44581.979166666664</v>
      </c>
      <c r="O56" s="30" t="s">
        <v>497</v>
      </c>
      <c r="P56" s="31" t="s">
        <v>40</v>
      </c>
      <c r="Q56" s="31" t="s">
        <v>40</v>
      </c>
      <c r="R56" s="31" t="s">
        <v>40</v>
      </c>
      <c r="S56" s="31" t="s">
        <v>40</v>
      </c>
      <c r="T56" s="31" t="s">
        <v>40</v>
      </c>
      <c r="U56" s="32"/>
    </row>
    <row r="57" spans="1:21" ht="15" customHeight="1" x14ac:dyDescent="0.2">
      <c r="A57" s="53">
        <f t="shared" si="5"/>
        <v>3</v>
      </c>
      <c r="B57" s="22" t="s">
        <v>409</v>
      </c>
      <c r="C57" s="23" t="s">
        <v>81</v>
      </c>
      <c r="D57" s="24" t="s">
        <v>24</v>
      </c>
      <c r="E57" s="23" t="s">
        <v>70</v>
      </c>
      <c r="F57" s="42">
        <f t="shared" si="6"/>
        <v>44576.861111111109</v>
      </c>
      <c r="G57" s="26">
        <v>44576.861111111109</v>
      </c>
      <c r="H57" s="27">
        <v>44576.861111111109</v>
      </c>
      <c r="I57" s="33" t="s">
        <v>506</v>
      </c>
      <c r="J57" s="23" t="s">
        <v>23</v>
      </c>
      <c r="K57" s="23" t="s">
        <v>258</v>
      </c>
      <c r="L57" s="29">
        <f t="shared" si="7"/>
        <v>44582.861111111109</v>
      </c>
      <c r="M57" s="29">
        <f t="shared" si="8"/>
        <v>44578.861111111109</v>
      </c>
      <c r="N57" s="29">
        <f t="shared" si="9"/>
        <v>44582.861111111109</v>
      </c>
      <c r="O57" s="30" t="s">
        <v>507</v>
      </c>
      <c r="P57" s="31" t="str">
        <f>VLOOKUP(E57,DEVOLUCIONES[],2,FALSE)</f>
        <v>HUXLEY</v>
      </c>
      <c r="Q57" s="31" t="str">
        <f>VLOOKUP(E57,DEVOLUCIONES[],3,FALSE)</f>
        <v>TERBASA</v>
      </c>
      <c r="R57" s="31" t="str">
        <f>VLOOKUP(E57,DEVOLUCIONES[],4,FALSE)</f>
        <v>DEFIBE</v>
      </c>
      <c r="S57" s="31" t="str">
        <f>VLOOKUP(E57,DEVOLUCIONES[],5,FALSE)</f>
        <v>HUXLEY</v>
      </c>
      <c r="T57" s="31" t="str">
        <f>VLOOKUP(E57,DEVOLUCIONES[],6,FALSE)</f>
        <v>GAMMA MUGICA</v>
      </c>
      <c r="U57" s="32"/>
    </row>
    <row r="58" spans="1:21" ht="15" customHeight="1" x14ac:dyDescent="0.2">
      <c r="A58" s="53">
        <f t="shared" si="5"/>
        <v>4</v>
      </c>
      <c r="B58" s="22" t="s">
        <v>419</v>
      </c>
      <c r="C58" s="23" t="s">
        <v>32</v>
      </c>
      <c r="D58" s="24" t="s">
        <v>62</v>
      </c>
      <c r="E58" s="23" t="s">
        <v>26</v>
      </c>
      <c r="F58" s="42">
        <f t="shared" si="6"/>
        <v>44578.316666666666</v>
      </c>
      <c r="G58" s="26">
        <v>44578.316666666666</v>
      </c>
      <c r="H58" s="27">
        <v>44578.316666666666</v>
      </c>
      <c r="I58" s="28" t="s">
        <v>504</v>
      </c>
      <c r="J58" s="23" t="s">
        <v>23</v>
      </c>
      <c r="K58" s="23" t="s">
        <v>258</v>
      </c>
      <c r="L58" s="29">
        <f t="shared" si="7"/>
        <v>44584.316666666666</v>
      </c>
      <c r="M58" s="29">
        <f t="shared" si="8"/>
        <v>44580.316666666666</v>
      </c>
      <c r="N58" s="29">
        <f t="shared" si="9"/>
        <v>44584.316666666666</v>
      </c>
      <c r="O58" s="30" t="s">
        <v>505</v>
      </c>
      <c r="P58" s="31" t="str">
        <f>VLOOKUP(E58,DEVOLUCIONES[],2,FALSE)</f>
        <v>TRP</v>
      </c>
      <c r="Q58" s="31" t="str">
        <f>VLOOKUP(E58,DEVOLUCIONES[],3,FALSE)</f>
        <v>TRP</v>
      </c>
      <c r="R58" s="31" t="str">
        <f>VLOOKUP(E58,DEVOLUCIONES[],4,FALSE)</f>
        <v>TRP</v>
      </c>
      <c r="S58" s="31" t="str">
        <f>VLOOKUP(E58,DEVOLUCIONES[],5,FALSE)</f>
        <v>TRP</v>
      </c>
      <c r="T58" s="31" t="str">
        <f>VLOOKUP(E58,DEVOLUCIONES[],6,FALSE)</f>
        <v>TRP</v>
      </c>
      <c r="U58" s="43"/>
    </row>
    <row r="59" spans="1:21" ht="15" customHeight="1" x14ac:dyDescent="0.2">
      <c r="A59" s="53">
        <f t="shared" si="5"/>
        <v>4</v>
      </c>
      <c r="B59" s="22" t="s">
        <v>405</v>
      </c>
      <c r="C59" s="23" t="s">
        <v>256</v>
      </c>
      <c r="D59" s="24" t="s">
        <v>24</v>
      </c>
      <c r="E59" s="23" t="s">
        <v>29</v>
      </c>
      <c r="F59" s="42">
        <f t="shared" si="6"/>
        <v>44580.293055555558</v>
      </c>
      <c r="G59" s="26">
        <v>44580.293055555558</v>
      </c>
      <c r="H59" s="27">
        <v>44580.293055555558</v>
      </c>
      <c r="I59" s="28" t="s">
        <v>508</v>
      </c>
      <c r="J59" s="23" t="s">
        <v>25</v>
      </c>
      <c r="K59" s="23" t="s">
        <v>258</v>
      </c>
      <c r="L59" s="29">
        <f t="shared" si="7"/>
        <v>44586.293055555558</v>
      </c>
      <c r="M59" s="29">
        <f t="shared" si="8"/>
        <v>44582.293055555558</v>
      </c>
      <c r="N59" s="29">
        <f t="shared" si="9"/>
        <v>44586.293055555558</v>
      </c>
      <c r="O59" s="30" t="s">
        <v>503</v>
      </c>
      <c r="P59" s="31" t="s">
        <v>25</v>
      </c>
      <c r="Q59" s="31" t="s">
        <v>25</v>
      </c>
      <c r="R59" s="31" t="s">
        <v>25</v>
      </c>
      <c r="S59" s="31" t="s">
        <v>25</v>
      </c>
      <c r="T59" s="31" t="s">
        <v>25</v>
      </c>
      <c r="U59" s="32"/>
    </row>
    <row r="60" spans="1:21" ht="15" customHeight="1" x14ac:dyDescent="0.2">
      <c r="A60" s="53">
        <f t="shared" si="5"/>
        <v>4</v>
      </c>
      <c r="B60" s="22" t="s">
        <v>424</v>
      </c>
      <c r="C60" s="23" t="s">
        <v>190</v>
      </c>
      <c r="D60" s="24" t="s">
        <v>311</v>
      </c>
      <c r="E60" s="23" t="s">
        <v>52</v>
      </c>
      <c r="F60" s="42">
        <f t="shared" si="6"/>
        <v>44580.958333333336</v>
      </c>
      <c r="G60" s="26">
        <v>44580.958333333336</v>
      </c>
      <c r="H60" s="27">
        <v>44580.958333333336</v>
      </c>
      <c r="I60" s="28" t="s">
        <v>509</v>
      </c>
      <c r="J60" s="23" t="s">
        <v>20</v>
      </c>
      <c r="K60" s="23" t="s">
        <v>258</v>
      </c>
      <c r="L60" s="29">
        <f t="shared" si="7"/>
        <v>44586.958333333336</v>
      </c>
      <c r="M60" s="29">
        <f t="shared" si="8"/>
        <v>44582.958333333336</v>
      </c>
      <c r="N60" s="29">
        <f t="shared" si="9"/>
        <v>44586.958333333336</v>
      </c>
      <c r="O60" s="30" t="s">
        <v>510</v>
      </c>
      <c r="P60" s="31" t="str">
        <f>VLOOKUP(E60,DEVOLUCIONES[],2,FALSE)</f>
        <v>EXOLGAN</v>
      </c>
      <c r="Q60" s="31" t="str">
        <f>VLOOKUP(E60,DEVOLUCIONES[],3,FALSE)</f>
        <v>EXOLGAN</v>
      </c>
      <c r="R60" s="31" t="str">
        <f>VLOOKUP(E60,DEVOLUCIONES[],4,FALSE)</f>
        <v>EXOLGAN</v>
      </c>
      <c r="S60" s="31" t="str">
        <f>VLOOKUP(E60,DEVOLUCIONES[],5,FALSE)</f>
        <v>HUXLEY</v>
      </c>
      <c r="T60" s="31" t="str">
        <f>VLOOKUP(E60,DEVOLUCIONES[],6,FALSE)</f>
        <v>HUXLEY</v>
      </c>
      <c r="U60" s="32"/>
    </row>
    <row r="61" spans="1:21" ht="15" customHeight="1" x14ac:dyDescent="0.2">
      <c r="A61" s="53">
        <f t="shared" si="5"/>
        <v>4</v>
      </c>
      <c r="B61" s="22" t="s">
        <v>405</v>
      </c>
      <c r="C61" s="23" t="s">
        <v>256</v>
      </c>
      <c r="D61" s="24" t="s">
        <v>24</v>
      </c>
      <c r="E61" s="23" t="s">
        <v>29</v>
      </c>
      <c r="F61" s="42">
        <f t="shared" si="6"/>
        <v>44581.773611111108</v>
      </c>
      <c r="G61" s="26">
        <v>44581.773611111108</v>
      </c>
      <c r="H61" s="27">
        <v>44581.773611111108</v>
      </c>
      <c r="I61" s="28" t="s">
        <v>511</v>
      </c>
      <c r="J61" s="23" t="s">
        <v>40</v>
      </c>
      <c r="K61" s="23" t="s">
        <v>258</v>
      </c>
      <c r="L61" s="29">
        <f t="shared" si="7"/>
        <v>44587.773611111108</v>
      </c>
      <c r="M61" s="29">
        <f t="shared" si="8"/>
        <v>44583.773611111108</v>
      </c>
      <c r="N61" s="29">
        <f t="shared" si="9"/>
        <v>44587.773611111108</v>
      </c>
      <c r="O61" s="30" t="s">
        <v>503</v>
      </c>
      <c r="P61" s="31" t="s">
        <v>40</v>
      </c>
      <c r="Q61" s="31" t="s">
        <v>40</v>
      </c>
      <c r="R61" s="31" t="s">
        <v>40</v>
      </c>
      <c r="S61" s="31" t="s">
        <v>40</v>
      </c>
      <c r="T61" s="31" t="s">
        <v>40</v>
      </c>
      <c r="U61" s="32"/>
    </row>
    <row r="62" spans="1:21" ht="15" customHeight="1" x14ac:dyDescent="0.2">
      <c r="A62" s="53">
        <f t="shared" si="5"/>
        <v>4</v>
      </c>
      <c r="B62" s="22" t="s">
        <v>440</v>
      </c>
      <c r="C62" s="23" t="s">
        <v>441</v>
      </c>
      <c r="D62" s="24" t="s">
        <v>44</v>
      </c>
      <c r="E62" s="23" t="s">
        <v>38</v>
      </c>
      <c r="F62" s="42">
        <f t="shared" si="6"/>
        <v>44583.324999999997</v>
      </c>
      <c r="G62" s="26">
        <v>44583.324999999997</v>
      </c>
      <c r="H62" s="27">
        <v>44583.324999999997</v>
      </c>
      <c r="I62" s="28" t="s">
        <v>516</v>
      </c>
      <c r="J62" s="23" t="s">
        <v>20</v>
      </c>
      <c r="K62" s="23" t="s">
        <v>258</v>
      </c>
      <c r="L62" s="29">
        <f t="shared" si="7"/>
        <v>44589.324999999997</v>
      </c>
      <c r="M62" s="29">
        <f t="shared" si="8"/>
        <v>44585.324999999997</v>
      </c>
      <c r="N62" s="29">
        <f t="shared" si="9"/>
        <v>44589.324999999997</v>
      </c>
      <c r="O62" s="30" t="s">
        <v>517</v>
      </c>
      <c r="P62" s="31" t="str">
        <f>VLOOKUP(E62,DEVOLUCIONES[],2,FALSE)</f>
        <v>EXOLGAN</v>
      </c>
      <c r="Q62" s="31" t="str">
        <f>VLOOKUP(E62,DEVOLUCIONES[],3,FALSE)</f>
        <v>EXOLGAN</v>
      </c>
      <c r="R62" s="31" t="str">
        <f>VLOOKUP(E62,DEVOLUCIONES[],4,FALSE)</f>
        <v>EXOLGAN</v>
      </c>
      <c r="S62" s="31" t="str">
        <f>VLOOKUP(E62,DEVOLUCIONES[],5,FALSE)</f>
        <v>HUXLEY</v>
      </c>
      <c r="T62" s="31" t="str">
        <f>VLOOKUP(E62,DEVOLUCIONES[],6,FALSE)</f>
        <v>HUXLEY</v>
      </c>
      <c r="U62" s="32"/>
    </row>
    <row r="63" spans="1:21" ht="15" customHeight="1" x14ac:dyDescent="0.2">
      <c r="A63" s="53">
        <f t="shared" si="5"/>
        <v>5</v>
      </c>
      <c r="B63" s="22" t="s">
        <v>410</v>
      </c>
      <c r="C63" s="23" t="s">
        <v>94</v>
      </c>
      <c r="D63" s="24" t="s">
        <v>22</v>
      </c>
      <c r="E63" s="23" t="s">
        <v>70</v>
      </c>
      <c r="F63" s="42">
        <f t="shared" si="6"/>
        <v>44584.874305555553</v>
      </c>
      <c r="G63" s="26">
        <v>44584.874305555553</v>
      </c>
      <c r="H63" s="27">
        <v>44584.874305555553</v>
      </c>
      <c r="I63" s="28" t="s">
        <v>514</v>
      </c>
      <c r="J63" s="23" t="s">
        <v>23</v>
      </c>
      <c r="K63" s="23" t="s">
        <v>258</v>
      </c>
      <c r="L63" s="29">
        <f t="shared" si="7"/>
        <v>44590.874305555553</v>
      </c>
      <c r="M63" s="29">
        <f t="shared" si="8"/>
        <v>44586.874305555553</v>
      </c>
      <c r="N63" s="29">
        <f t="shared" si="9"/>
        <v>44590.874305555553</v>
      </c>
      <c r="O63" s="30" t="s">
        <v>515</v>
      </c>
      <c r="P63" s="31" t="str">
        <f>VLOOKUP(E63,DEVOLUCIONES[],2,FALSE)</f>
        <v>HUXLEY</v>
      </c>
      <c r="Q63" s="31" t="str">
        <f>VLOOKUP(E63,DEVOLUCIONES[],3,FALSE)</f>
        <v>TERBASA</v>
      </c>
      <c r="R63" s="31" t="str">
        <f>VLOOKUP(E63,DEVOLUCIONES[],4,FALSE)</f>
        <v>DEFIBE</v>
      </c>
      <c r="S63" s="31" t="str">
        <f>VLOOKUP(E63,DEVOLUCIONES[],5,FALSE)</f>
        <v>HUXLEY</v>
      </c>
      <c r="T63" s="31" t="str">
        <f>VLOOKUP(E63,DEVOLUCIONES[],6,FALSE)</f>
        <v>GAMMA MUGICA</v>
      </c>
      <c r="U63" s="32"/>
    </row>
    <row r="64" spans="1:21" ht="15" customHeight="1" x14ac:dyDescent="0.2">
      <c r="A64" s="53">
        <f t="shared" si="5"/>
        <v>5</v>
      </c>
      <c r="B64" s="22" t="s">
        <v>429</v>
      </c>
      <c r="C64" s="23" t="s">
        <v>197</v>
      </c>
      <c r="D64" s="24" t="s">
        <v>24</v>
      </c>
      <c r="E64" s="23" t="s">
        <v>4</v>
      </c>
      <c r="F64" s="42">
        <f t="shared" si="6"/>
        <v>44585.916666666664</v>
      </c>
      <c r="G64" s="26">
        <v>44585.916666666664</v>
      </c>
      <c r="H64" s="27" t="s">
        <v>75</v>
      </c>
      <c r="I64" s="28"/>
      <c r="J64" s="23" t="s">
        <v>23</v>
      </c>
      <c r="K64" s="23" t="s">
        <v>258</v>
      </c>
      <c r="L64" s="29" t="e">
        <f t="shared" si="7"/>
        <v>#VALUE!</v>
      </c>
      <c r="M64" s="29" t="e">
        <f t="shared" si="8"/>
        <v>#VALUE!</v>
      </c>
      <c r="N64" s="29" t="e">
        <f t="shared" si="9"/>
        <v>#VALUE!</v>
      </c>
      <c r="O64" s="30"/>
      <c r="P64" s="31" t="str">
        <f>VLOOKUP(E64,DEVOLUCIONES[],2,FALSE)</f>
        <v>DEFIBE</v>
      </c>
      <c r="Q64" s="31" t="str">
        <f>VLOOKUP(E64,DEVOLUCIONES[],3,FALSE)</f>
        <v>TERBASA</v>
      </c>
      <c r="R64" s="31" t="str">
        <f>VLOOKUP(E64,DEVOLUCIONES[],4,FALSE)</f>
        <v>GAMMA MUGICA</v>
      </c>
      <c r="S64" s="31" t="str">
        <f>VLOOKUP(E64,DEVOLUCIONES[],5,FALSE)</f>
        <v>HUXLEY</v>
      </c>
      <c r="T64" s="31" t="str">
        <f>VLOOKUP(E64,DEVOLUCIONES[],6,FALSE)</f>
        <v>HUXLEY</v>
      </c>
      <c r="U64" s="21"/>
    </row>
    <row r="65" spans="1:21" ht="15" customHeight="1" x14ac:dyDescent="0.2">
      <c r="A65" s="53">
        <f t="shared" si="5"/>
        <v>5</v>
      </c>
      <c r="B65" s="22" t="s">
        <v>420</v>
      </c>
      <c r="C65" s="23" t="s">
        <v>31</v>
      </c>
      <c r="D65" s="24" t="s">
        <v>62</v>
      </c>
      <c r="E65" s="23" t="s">
        <v>26</v>
      </c>
      <c r="F65" s="42">
        <f t="shared" si="6"/>
        <v>44586.745138888888</v>
      </c>
      <c r="G65" s="26">
        <v>44586.745138888888</v>
      </c>
      <c r="H65" s="27">
        <v>44586.745138888888</v>
      </c>
      <c r="I65" s="28" t="s">
        <v>524</v>
      </c>
      <c r="J65" s="23" t="s">
        <v>23</v>
      </c>
      <c r="K65" s="23" t="s">
        <v>258</v>
      </c>
      <c r="L65" s="29">
        <f t="shared" si="7"/>
        <v>44592.745138888888</v>
      </c>
      <c r="M65" s="29">
        <f t="shared" si="8"/>
        <v>44588.745138888888</v>
      </c>
      <c r="N65" s="29">
        <f t="shared" si="9"/>
        <v>44592.745138888888</v>
      </c>
      <c r="O65" s="30" t="s">
        <v>525</v>
      </c>
      <c r="P65" s="31" t="str">
        <f>VLOOKUP(E65,DEVOLUCIONES[],2,FALSE)</f>
        <v>TRP</v>
      </c>
      <c r="Q65" s="31" t="str">
        <f>VLOOKUP(E65,DEVOLUCIONES[],3,FALSE)</f>
        <v>TRP</v>
      </c>
      <c r="R65" s="31" t="str">
        <f>VLOOKUP(E65,DEVOLUCIONES[],4,FALSE)</f>
        <v>TRP</v>
      </c>
      <c r="S65" s="31" t="str">
        <f>VLOOKUP(E65,DEVOLUCIONES[],5,FALSE)</f>
        <v>TRP</v>
      </c>
      <c r="T65" s="31" t="str">
        <f>VLOOKUP(E65,DEVOLUCIONES[],6,FALSE)</f>
        <v>TRP</v>
      </c>
      <c r="U65" s="32"/>
    </row>
    <row r="66" spans="1:21" ht="15" customHeight="1" x14ac:dyDescent="0.2">
      <c r="A66" s="53">
        <f t="shared" si="5"/>
        <v>5</v>
      </c>
      <c r="B66" s="22" t="s">
        <v>425</v>
      </c>
      <c r="C66" s="23" t="s">
        <v>105</v>
      </c>
      <c r="D66" s="24" t="s">
        <v>36</v>
      </c>
      <c r="E66" s="23" t="s">
        <v>52</v>
      </c>
      <c r="F66" s="42">
        <f t="shared" si="6"/>
        <v>44588.446527777778</v>
      </c>
      <c r="G66" s="26">
        <v>44588.446527777778</v>
      </c>
      <c r="H66" s="27">
        <v>44588.446527777778</v>
      </c>
      <c r="I66" s="33" t="s">
        <v>527</v>
      </c>
      <c r="J66" s="23" t="s">
        <v>20</v>
      </c>
      <c r="K66" s="23" t="s">
        <v>258</v>
      </c>
      <c r="L66" s="29">
        <f t="shared" si="7"/>
        <v>44594.446527777778</v>
      </c>
      <c r="M66" s="29">
        <f t="shared" si="8"/>
        <v>44590.446527777778</v>
      </c>
      <c r="N66" s="29">
        <f t="shared" si="9"/>
        <v>44594.446527777778</v>
      </c>
      <c r="O66" s="30" t="s">
        <v>523</v>
      </c>
      <c r="P66" s="31" t="str">
        <f>VLOOKUP(E66,DEVOLUCIONES[],2,FALSE)</f>
        <v>EXOLGAN</v>
      </c>
      <c r="Q66" s="31" t="str">
        <f>VLOOKUP(E66,DEVOLUCIONES[],3,FALSE)</f>
        <v>EXOLGAN</v>
      </c>
      <c r="R66" s="31" t="str">
        <f>VLOOKUP(E66,DEVOLUCIONES[],4,FALSE)</f>
        <v>EXOLGAN</v>
      </c>
      <c r="S66" s="31" t="str">
        <f>VLOOKUP(E66,DEVOLUCIONES[],5,FALSE)</f>
        <v>HUXLEY</v>
      </c>
      <c r="T66" s="31" t="str">
        <f>VLOOKUP(E66,DEVOLUCIONES[],6,FALSE)</f>
        <v>HUXLEY</v>
      </c>
      <c r="U66" s="32"/>
    </row>
    <row r="67" spans="1:21" ht="15" customHeight="1" x14ac:dyDescent="0.2">
      <c r="A67" s="53">
        <f t="shared" si="5"/>
        <v>5</v>
      </c>
      <c r="B67" s="22" t="s">
        <v>406</v>
      </c>
      <c r="C67" s="23" t="s">
        <v>185</v>
      </c>
      <c r="D67" s="24" t="s">
        <v>24</v>
      </c>
      <c r="E67" s="23" t="s">
        <v>29</v>
      </c>
      <c r="F67" s="42">
        <f t="shared" si="6"/>
        <v>44588.633333333331</v>
      </c>
      <c r="G67" s="26">
        <v>44588.633333333331</v>
      </c>
      <c r="H67" s="27">
        <v>44588.633333333331</v>
      </c>
      <c r="I67" s="28" t="s">
        <v>528</v>
      </c>
      <c r="J67" s="23" t="s">
        <v>25</v>
      </c>
      <c r="K67" s="23" t="s">
        <v>258</v>
      </c>
      <c r="L67" s="29">
        <f t="shared" si="7"/>
        <v>44594.633333333331</v>
      </c>
      <c r="M67" s="29">
        <f t="shared" si="8"/>
        <v>44590.633333333331</v>
      </c>
      <c r="N67" s="29">
        <f t="shared" si="9"/>
        <v>44594.633333333331</v>
      </c>
      <c r="O67" s="30" t="s">
        <v>518</v>
      </c>
      <c r="P67" s="31" t="s">
        <v>25</v>
      </c>
      <c r="Q67" s="31" t="s">
        <v>25</v>
      </c>
      <c r="R67" s="31" t="s">
        <v>25</v>
      </c>
      <c r="S67" s="31" t="s">
        <v>25</v>
      </c>
      <c r="T67" s="31" t="s">
        <v>25</v>
      </c>
      <c r="U67" s="21"/>
    </row>
    <row r="68" spans="1:21" ht="15" customHeight="1" x14ac:dyDescent="0.2">
      <c r="A68" s="53">
        <f t="shared" si="5"/>
        <v>5</v>
      </c>
      <c r="B68" s="22" t="s">
        <v>430</v>
      </c>
      <c r="C68" s="23" t="s">
        <v>431</v>
      </c>
      <c r="D68" s="24" t="s">
        <v>24</v>
      </c>
      <c r="E68" s="23" t="s">
        <v>4</v>
      </c>
      <c r="F68" s="42">
        <f t="shared" si="6"/>
        <v>44589.521527777775</v>
      </c>
      <c r="G68" s="26">
        <v>44589.521527777775</v>
      </c>
      <c r="H68" s="27">
        <v>44589.521527777775</v>
      </c>
      <c r="I68" s="28" t="s">
        <v>530</v>
      </c>
      <c r="J68" s="23" t="s">
        <v>23</v>
      </c>
      <c r="K68" s="23" t="s">
        <v>258</v>
      </c>
      <c r="L68" s="29">
        <f t="shared" si="7"/>
        <v>44595.521527777775</v>
      </c>
      <c r="M68" s="29">
        <f t="shared" si="8"/>
        <v>44591.521527777775</v>
      </c>
      <c r="N68" s="29">
        <f t="shared" si="9"/>
        <v>44595.521527777775</v>
      </c>
      <c r="O68" s="30" t="s">
        <v>521</v>
      </c>
      <c r="P68" s="31" t="str">
        <f>VLOOKUP(E68,DEVOLUCIONES[],2,FALSE)</f>
        <v>DEFIBE</v>
      </c>
      <c r="Q68" s="31" t="str">
        <f>VLOOKUP(E68,DEVOLUCIONES[],3,FALSE)</f>
        <v>TERBASA</v>
      </c>
      <c r="R68" s="31" t="str">
        <f>VLOOKUP(E68,DEVOLUCIONES[],4,FALSE)</f>
        <v>GAMMA MUGICA</v>
      </c>
      <c r="S68" s="31" t="str">
        <f>VLOOKUP(E68,DEVOLUCIONES[],5,FALSE)</f>
        <v>HUXLEY</v>
      </c>
      <c r="T68" s="31" t="str">
        <f>VLOOKUP(E68,DEVOLUCIONES[],6,FALSE)</f>
        <v>HUXLEY</v>
      </c>
      <c r="U68" s="32"/>
    </row>
    <row r="69" spans="1:21" ht="15" customHeight="1" x14ac:dyDescent="0.2">
      <c r="A69" s="53">
        <f t="shared" si="5"/>
        <v>5</v>
      </c>
      <c r="B69" s="22" t="s">
        <v>416</v>
      </c>
      <c r="C69" s="23" t="s">
        <v>297</v>
      </c>
      <c r="D69" s="23" t="s">
        <v>80</v>
      </c>
      <c r="E69" s="23" t="s">
        <v>38</v>
      </c>
      <c r="F69" s="42">
        <f t="shared" si="6"/>
        <v>44590.194444444445</v>
      </c>
      <c r="G69" s="35">
        <v>44590.194444444445</v>
      </c>
      <c r="H69" s="36">
        <v>44590.194444444445</v>
      </c>
      <c r="I69" s="88" t="s">
        <v>536</v>
      </c>
      <c r="J69" s="23" t="s">
        <v>20</v>
      </c>
      <c r="K69" s="23" t="s">
        <v>258</v>
      </c>
      <c r="L69" s="29">
        <f t="shared" si="7"/>
        <v>44596.194444444445</v>
      </c>
      <c r="M69" s="29">
        <f t="shared" si="8"/>
        <v>44592.194444444445</v>
      </c>
      <c r="N69" s="29">
        <f t="shared" si="9"/>
        <v>44596.194444444445</v>
      </c>
      <c r="O69" s="30" t="s">
        <v>522</v>
      </c>
      <c r="P69" s="31" t="str">
        <f>VLOOKUP(E69,DEVOLUCIONES[],2,FALSE)</f>
        <v>EXOLGAN</v>
      </c>
      <c r="Q69" s="31" t="str">
        <f>VLOOKUP(E69,DEVOLUCIONES[],3,FALSE)</f>
        <v>EXOLGAN</v>
      </c>
      <c r="R69" s="31" t="str">
        <f>VLOOKUP(E69,DEVOLUCIONES[],4,FALSE)</f>
        <v>EXOLGAN</v>
      </c>
      <c r="S69" s="31" t="str">
        <f>VLOOKUP(E69,DEVOLUCIONES[],5,FALSE)</f>
        <v>HUXLEY</v>
      </c>
      <c r="T69" s="31" t="str">
        <f>VLOOKUP(E69,DEVOLUCIONES[],6,FALSE)</f>
        <v>HUXLEY</v>
      </c>
      <c r="U69" s="32"/>
    </row>
    <row r="70" spans="1:21" ht="15" customHeight="1" x14ac:dyDescent="0.2">
      <c r="A70" s="53">
        <f t="shared" si="5"/>
        <v>5</v>
      </c>
      <c r="B70" s="22" t="s">
        <v>406</v>
      </c>
      <c r="C70" s="23" t="s">
        <v>185</v>
      </c>
      <c r="D70" s="24" t="s">
        <v>24</v>
      </c>
      <c r="E70" s="23" t="s">
        <v>29</v>
      </c>
      <c r="F70" s="42">
        <f t="shared" si="6"/>
        <v>44590.325694444444</v>
      </c>
      <c r="G70" s="26">
        <v>44590.325694444444</v>
      </c>
      <c r="H70" s="27">
        <v>44590.325694444444</v>
      </c>
      <c r="I70" s="28" t="s">
        <v>535</v>
      </c>
      <c r="J70" s="23" t="s">
        <v>40</v>
      </c>
      <c r="K70" s="23" t="s">
        <v>258</v>
      </c>
      <c r="L70" s="29">
        <f t="shared" si="7"/>
        <v>44596.325694444444</v>
      </c>
      <c r="M70" s="29">
        <f t="shared" si="8"/>
        <v>44592.325694444444</v>
      </c>
      <c r="N70" s="29">
        <f t="shared" si="9"/>
        <v>44596.325694444444</v>
      </c>
      <c r="O70" s="30" t="s">
        <v>518</v>
      </c>
      <c r="P70" s="31" t="s">
        <v>40</v>
      </c>
      <c r="Q70" s="31" t="s">
        <v>40</v>
      </c>
      <c r="R70" s="31" t="s">
        <v>40</v>
      </c>
      <c r="S70" s="31" t="s">
        <v>40</v>
      </c>
      <c r="T70" s="31" t="s">
        <v>40</v>
      </c>
      <c r="U70" s="32"/>
    </row>
    <row r="71" spans="1:21" ht="15" customHeight="1" x14ac:dyDescent="0.2">
      <c r="A71" s="53">
        <v>0</v>
      </c>
      <c r="B71" s="22" t="s">
        <v>483</v>
      </c>
      <c r="C71" s="23" t="s">
        <v>77</v>
      </c>
      <c r="D71" s="24" t="s">
        <v>22</v>
      </c>
      <c r="E71" s="23" t="s">
        <v>70</v>
      </c>
      <c r="F71" s="42">
        <v>0</v>
      </c>
      <c r="G71" s="26">
        <v>44590.923611111109</v>
      </c>
      <c r="H71" s="27">
        <v>44590.923611111109</v>
      </c>
      <c r="I71" s="33" t="s">
        <v>531</v>
      </c>
      <c r="J71" s="23" t="s">
        <v>23</v>
      </c>
      <c r="K71" s="23" t="s">
        <v>258</v>
      </c>
      <c r="L71" s="29">
        <v>6</v>
      </c>
      <c r="M71" s="29">
        <v>2</v>
      </c>
      <c r="N71" s="29">
        <v>6</v>
      </c>
      <c r="O71" s="30" t="s">
        <v>532</v>
      </c>
      <c r="P71" s="31" t="str">
        <f>VLOOKUP(E71,DEVOLUCIONES[],2,FALSE)</f>
        <v>HUXLEY</v>
      </c>
      <c r="Q71" s="31" t="str">
        <f>VLOOKUP(E71,DEVOLUCIONES[],3,FALSE)</f>
        <v>TERBASA</v>
      </c>
      <c r="R71" s="31" t="str">
        <f>VLOOKUP(E71,DEVOLUCIONES[],4,FALSE)</f>
        <v>DEFIBE</v>
      </c>
      <c r="S71" s="31" t="str">
        <f>VLOOKUP(E71,DEVOLUCIONES[],5,FALSE)</f>
        <v>HUXLEY</v>
      </c>
      <c r="T71" s="31" t="str">
        <f>VLOOKUP(E71,DEVOLUCIONES[],6,FALSE)</f>
        <v>GAMMA MUGICA</v>
      </c>
      <c r="U71" s="43"/>
    </row>
    <row r="72" spans="1:21" ht="15" customHeight="1" x14ac:dyDescent="0.2">
      <c r="A72" s="53">
        <f>WEEKNUM(G72)</f>
        <v>6</v>
      </c>
      <c r="B72" s="22" t="s">
        <v>421</v>
      </c>
      <c r="C72" s="23" t="s">
        <v>34</v>
      </c>
      <c r="D72" s="24" t="s">
        <v>41</v>
      </c>
      <c r="E72" s="23" t="s">
        <v>26</v>
      </c>
      <c r="F72" s="42">
        <f>G72</f>
        <v>44592.345138888886</v>
      </c>
      <c r="G72" s="26">
        <v>44592.345138888886</v>
      </c>
      <c r="H72" s="27">
        <v>44592.345138888886</v>
      </c>
      <c r="I72" s="28" t="s">
        <v>533</v>
      </c>
      <c r="J72" s="23" t="s">
        <v>23</v>
      </c>
      <c r="K72" s="23" t="s">
        <v>258</v>
      </c>
      <c r="L72" s="29">
        <f>+H72+6</f>
        <v>44598.345138888886</v>
      </c>
      <c r="M72" s="29">
        <f>H72+2</f>
        <v>44594.345138888886</v>
      </c>
      <c r="N72" s="29">
        <f>H72+6</f>
        <v>44598.345138888886</v>
      </c>
      <c r="O72" s="30" t="s">
        <v>534</v>
      </c>
      <c r="P72" s="31" t="str">
        <f>VLOOKUP(E72,DEVOLUCIONES[],2,FALSE)</f>
        <v>TRP</v>
      </c>
      <c r="Q72" s="31" t="str">
        <f>VLOOKUP(E72,DEVOLUCIONES[],3,FALSE)</f>
        <v>TRP</v>
      </c>
      <c r="R72" s="31" t="str">
        <f>VLOOKUP(E72,DEVOLUCIONES[],4,FALSE)</f>
        <v>TRP</v>
      </c>
      <c r="S72" s="31" t="str">
        <f>VLOOKUP(E72,DEVOLUCIONES[],5,FALSE)</f>
        <v>TRP</v>
      </c>
      <c r="T72" s="31" t="str">
        <f>VLOOKUP(E72,DEVOLUCIONES[],6,FALSE)</f>
        <v>TRP</v>
      </c>
      <c r="U72" s="32"/>
    </row>
  </sheetData>
  <autoFilter ref="A7:U72" xr:uid="{00000000-0009-0000-0000-000006000000}">
    <sortState xmlns:xlrd2="http://schemas.microsoft.com/office/spreadsheetml/2017/richdata2" ref="A8:U72">
      <sortCondition ref="G7:G72"/>
    </sortState>
  </autoFilter>
  <mergeCells count="5">
    <mergeCell ref="E1:R1"/>
    <mergeCell ref="B3:B4"/>
    <mergeCell ref="D6:E6"/>
    <mergeCell ref="L6:N6"/>
    <mergeCell ref="P6:T6"/>
  </mergeCells>
  <conditionalFormatting sqref="K1:K2 K5:K8 K13:K14 K73:K1048576">
    <cfRule type="cellIs" dxfId="201" priority="107" operator="equal">
      <formula>"Electronico"</formula>
    </cfRule>
  </conditionalFormatting>
  <conditionalFormatting sqref="K15">
    <cfRule type="cellIs" dxfId="200" priority="99" operator="equal">
      <formula>"Electronico"</formula>
    </cfRule>
  </conditionalFormatting>
  <conditionalFormatting sqref="K12">
    <cfRule type="cellIs" dxfId="199" priority="98" operator="equal">
      <formula>"Electronico"</formula>
    </cfRule>
  </conditionalFormatting>
  <conditionalFormatting sqref="K18">
    <cfRule type="cellIs" dxfId="198" priority="93" operator="equal">
      <formula>"Electronico"</formula>
    </cfRule>
  </conditionalFormatting>
  <conditionalFormatting sqref="K22">
    <cfRule type="cellIs" dxfId="197" priority="89" operator="equal">
      <formula>"Electronico"</formula>
    </cfRule>
  </conditionalFormatting>
  <conditionalFormatting sqref="K9">
    <cfRule type="cellIs" dxfId="196" priority="87" operator="equal">
      <formula>"Electronico"</formula>
    </cfRule>
  </conditionalFormatting>
  <conditionalFormatting sqref="K25">
    <cfRule type="cellIs" dxfId="195" priority="83" operator="equal">
      <formula>"Electronico"</formula>
    </cfRule>
  </conditionalFormatting>
  <conditionalFormatting sqref="K29">
    <cfRule type="cellIs" dxfId="194" priority="71" operator="equal">
      <formula>"Electronico"</formula>
    </cfRule>
  </conditionalFormatting>
  <conditionalFormatting sqref="K34">
    <cfRule type="cellIs" dxfId="193" priority="59" operator="equal">
      <formula>"Electronico"</formula>
    </cfRule>
  </conditionalFormatting>
  <conditionalFormatting sqref="K38">
    <cfRule type="cellIs" dxfId="192" priority="52" operator="equal">
      <formula>"Electronico"</formula>
    </cfRule>
  </conditionalFormatting>
  <conditionalFormatting sqref="K40">
    <cfRule type="cellIs" dxfId="191" priority="50" operator="equal">
      <formula>"Electronico"</formula>
    </cfRule>
  </conditionalFormatting>
  <conditionalFormatting sqref="K39 K35:K37 K30:K33 K26:K28 K23:K24 K19:K21 K16:K17 K10:K11">
    <cfRule type="cellIs" dxfId="190" priority="35" operator="equal">
      <formula>"Electronico"</formula>
    </cfRule>
  </conditionalFormatting>
  <conditionalFormatting sqref="K41">
    <cfRule type="cellIs" dxfId="189" priority="34" operator="equal">
      <formula>"Electronico"</formula>
    </cfRule>
  </conditionalFormatting>
  <conditionalFormatting sqref="K42">
    <cfRule type="cellIs" dxfId="188" priority="33" operator="equal">
      <formula>"Electronico"</formula>
    </cfRule>
  </conditionalFormatting>
  <conditionalFormatting sqref="K43:K44">
    <cfRule type="cellIs" dxfId="187" priority="32" operator="equal">
      <formula>"Electronico"</formula>
    </cfRule>
  </conditionalFormatting>
  <conditionalFormatting sqref="K45">
    <cfRule type="cellIs" dxfId="186" priority="31" operator="equal">
      <formula>"Electronico"</formula>
    </cfRule>
  </conditionalFormatting>
  <conditionalFormatting sqref="K46">
    <cfRule type="cellIs" dxfId="185" priority="30" operator="equal">
      <formula>"Electronico"</formula>
    </cfRule>
  </conditionalFormatting>
  <conditionalFormatting sqref="K47:K48">
    <cfRule type="cellIs" dxfId="184" priority="29" operator="equal">
      <formula>"Electronico"</formula>
    </cfRule>
  </conditionalFormatting>
  <conditionalFormatting sqref="K49">
    <cfRule type="cellIs" dxfId="183" priority="28" operator="equal">
      <formula>"Electronico"</formula>
    </cfRule>
  </conditionalFormatting>
  <conditionalFormatting sqref="K50">
    <cfRule type="cellIs" dxfId="182" priority="27" operator="equal">
      <formula>"Electronico"</formula>
    </cfRule>
  </conditionalFormatting>
  <conditionalFormatting sqref="K51">
    <cfRule type="cellIs" dxfId="181" priority="26" operator="equal">
      <formula>"Electronico"</formula>
    </cfRule>
  </conditionalFormatting>
  <conditionalFormatting sqref="K52">
    <cfRule type="cellIs" dxfId="180" priority="25" operator="equal">
      <formula>"Electronico"</formula>
    </cfRule>
  </conditionalFormatting>
  <conditionalFormatting sqref="K53">
    <cfRule type="cellIs" dxfId="179" priority="24" operator="equal">
      <formula>"Electronico"</formula>
    </cfRule>
  </conditionalFormatting>
  <conditionalFormatting sqref="K54">
    <cfRule type="cellIs" dxfId="178" priority="21" operator="equal">
      <formula>"Electronico"</formula>
    </cfRule>
  </conditionalFormatting>
  <conditionalFormatting sqref="K55">
    <cfRule type="cellIs" dxfId="177" priority="20" operator="equal">
      <formula>"Electronico"</formula>
    </cfRule>
  </conditionalFormatting>
  <conditionalFormatting sqref="K56">
    <cfRule type="cellIs" dxfId="176" priority="19" operator="equal">
      <formula>"Electronico"</formula>
    </cfRule>
  </conditionalFormatting>
  <conditionalFormatting sqref="K57">
    <cfRule type="cellIs" dxfId="175" priority="18" operator="equal">
      <formula>"Electronico"</formula>
    </cfRule>
  </conditionalFormatting>
  <conditionalFormatting sqref="K58">
    <cfRule type="cellIs" dxfId="174" priority="17" operator="equal">
      <formula>"Electronico"</formula>
    </cfRule>
  </conditionalFormatting>
  <conditionalFormatting sqref="K59">
    <cfRule type="cellIs" dxfId="173" priority="16" operator="equal">
      <formula>"Electronico"</formula>
    </cfRule>
  </conditionalFormatting>
  <conditionalFormatting sqref="K60">
    <cfRule type="cellIs" dxfId="172" priority="15" operator="equal">
      <formula>"Electronico"</formula>
    </cfRule>
  </conditionalFormatting>
  <conditionalFormatting sqref="K61">
    <cfRule type="cellIs" dxfId="171" priority="14" operator="equal">
      <formula>"Electronico"</formula>
    </cfRule>
  </conditionalFormatting>
  <conditionalFormatting sqref="K62">
    <cfRule type="cellIs" dxfId="170" priority="13" operator="equal">
      <formula>"Electronico"</formula>
    </cfRule>
  </conditionalFormatting>
  <conditionalFormatting sqref="K63">
    <cfRule type="cellIs" dxfId="169" priority="12" operator="equal">
      <formula>"Electronico"</formula>
    </cfRule>
  </conditionalFormatting>
  <conditionalFormatting sqref="K64">
    <cfRule type="cellIs" dxfId="168" priority="11" operator="equal">
      <formula>"Electronico"</formula>
    </cfRule>
  </conditionalFormatting>
  <conditionalFormatting sqref="K65">
    <cfRule type="cellIs" dxfId="167" priority="10" operator="equal">
      <formula>"Electronico"</formula>
    </cfRule>
  </conditionalFormatting>
  <conditionalFormatting sqref="K67">
    <cfRule type="cellIs" dxfId="166" priority="9" operator="equal">
      <formula>"Electronico"</formula>
    </cfRule>
  </conditionalFormatting>
  <conditionalFormatting sqref="K68">
    <cfRule type="cellIs" dxfId="165" priority="8" operator="equal">
      <formula>"Electronico"</formula>
    </cfRule>
  </conditionalFormatting>
  <conditionalFormatting sqref="K66">
    <cfRule type="cellIs" dxfId="164" priority="7" operator="equal">
      <formula>"Electronico"</formula>
    </cfRule>
  </conditionalFormatting>
  <conditionalFormatting sqref="K69">
    <cfRule type="cellIs" dxfId="163" priority="6" operator="equal">
      <formula>"Electronico"</formula>
    </cfRule>
  </conditionalFormatting>
  <conditionalFormatting sqref="K70">
    <cfRule type="cellIs" dxfId="162" priority="4" operator="equal">
      <formula>"Electronico"</formula>
    </cfRule>
  </conditionalFormatting>
  <conditionalFormatting sqref="K71">
    <cfRule type="cellIs" dxfId="161" priority="3" operator="equal">
      <formula>"Electronico"</formula>
    </cfRule>
  </conditionalFormatting>
  <conditionalFormatting sqref="K72">
    <cfRule type="cellIs" dxfId="160" priority="2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1A96-E19B-4D66-865A-56FD8FEFDCAE}">
  <sheetPr codeName="Hoja1"/>
  <dimension ref="A1:V62"/>
  <sheetViews>
    <sheetView zoomScale="115" zoomScaleNormal="115" workbookViewId="0">
      <pane ySplit="7" topLeftCell="A47" activePane="bottomLeft" state="frozen"/>
      <selection pane="bottomLeft" activeCell="I56" sqref="I56"/>
    </sheetView>
  </sheetViews>
  <sheetFormatPr defaultColWidth="9.140625" defaultRowHeight="15" customHeight="1" x14ac:dyDescent="0.2"/>
  <cols>
    <col min="1" max="1" width="4.5703125" style="9" customWidth="1"/>
    <col min="2" max="2" width="19.85546875" style="9" customWidth="1"/>
    <col min="3" max="3" width="21.85546875" style="9" customWidth="1"/>
    <col min="4" max="4" width="12.42578125" style="9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2.140625" style="9" bestFit="1" customWidth="1"/>
    <col min="10" max="10" width="12.7109375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6" width="20.7109375" style="9" bestFit="1" customWidth="1"/>
    <col min="17" max="17" width="14" style="9" customWidth="1"/>
    <col min="18" max="18" width="20.7109375" style="9" bestFit="1" customWidth="1"/>
    <col min="19" max="19" width="20.7109375" style="9" customWidth="1"/>
    <col min="20" max="20" width="15.85546875" style="9" bestFit="1" customWidth="1"/>
    <col min="21" max="21" width="17.140625" style="9" customWidth="1"/>
    <col min="22" max="22" width="73.140625" style="9" bestFit="1" customWidth="1"/>
    <col min="23" max="24" width="9.140625" style="9"/>
    <col min="25" max="25" width="9.140625" style="9" customWidth="1"/>
    <col min="26" max="16384" width="9.140625" style="9"/>
  </cols>
  <sheetData>
    <row r="1" spans="1:22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 s="7"/>
      <c r="U1" s="6"/>
      <c r="V1" s="5"/>
    </row>
    <row r="2" spans="1:22" ht="14.25" customHeight="1" x14ac:dyDescent="1.05">
      <c r="A2" s="8"/>
      <c r="B2" s="3"/>
      <c r="C2" s="3"/>
      <c r="D2" s="4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08"/>
      <c r="T2" s="7"/>
      <c r="U2" s="6"/>
      <c r="V2" s="5"/>
    </row>
    <row r="3" spans="1:22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260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76"/>
      <c r="L3" s="76"/>
      <c r="M3" s="76"/>
      <c r="N3" s="76"/>
      <c r="O3" s="76"/>
      <c r="P3" s="76"/>
      <c r="Q3" s="76"/>
      <c r="R3" s="76"/>
      <c r="S3" s="108"/>
      <c r="T3" s="7"/>
      <c r="U3" s="6"/>
      <c r="V3" s="5"/>
    </row>
    <row r="4" spans="1:22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249</v>
      </c>
      <c r="I4" s="75" t="s">
        <v>262</v>
      </c>
      <c r="J4" s="75" t="s">
        <v>262</v>
      </c>
      <c r="K4" s="76"/>
      <c r="L4" s="76"/>
      <c r="M4" s="76"/>
      <c r="N4" s="76"/>
      <c r="O4" s="76"/>
      <c r="P4" s="76"/>
      <c r="Q4" s="76"/>
      <c r="R4" s="76"/>
      <c r="S4" s="108"/>
      <c r="T4" s="7"/>
      <c r="U4" s="6"/>
      <c r="V4" s="5"/>
    </row>
    <row r="5" spans="1:22" ht="15" customHeight="1" thickBot="1" x14ac:dyDescent="1.1000000000000001">
      <c r="A5" s="8"/>
      <c r="B5" s="3"/>
      <c r="C5" s="3"/>
      <c r="D5" s="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08"/>
      <c r="T5" s="7"/>
      <c r="U5" s="6"/>
      <c r="V5" s="5"/>
    </row>
    <row r="6" spans="1:22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79" t="s">
        <v>16</v>
      </c>
      <c r="K6" s="77"/>
      <c r="L6" s="112" t="s">
        <v>6</v>
      </c>
      <c r="M6" s="113"/>
      <c r="N6" s="114"/>
      <c r="O6" s="78"/>
      <c r="P6" s="115" t="s">
        <v>10</v>
      </c>
      <c r="Q6" s="115"/>
      <c r="R6" s="115"/>
      <c r="S6" s="115"/>
      <c r="T6" s="115"/>
      <c r="U6" s="115"/>
      <c r="V6" s="13"/>
    </row>
    <row r="7" spans="1:22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616</v>
      </c>
      <c r="T7" s="27" t="s">
        <v>617</v>
      </c>
      <c r="U7" s="27" t="s">
        <v>66</v>
      </c>
      <c r="V7" s="41" t="s">
        <v>18</v>
      </c>
    </row>
    <row r="8" spans="1:22" ht="15" customHeight="1" x14ac:dyDescent="0.2">
      <c r="A8" s="41">
        <f t="shared" ref="A8:A39" si="0">WEEKNUM(G8)</f>
        <v>6</v>
      </c>
      <c r="B8" s="22" t="s">
        <v>426</v>
      </c>
      <c r="C8" s="23" t="s">
        <v>79</v>
      </c>
      <c r="D8" s="24" t="s">
        <v>45</v>
      </c>
      <c r="E8" s="23" t="s">
        <v>52</v>
      </c>
      <c r="F8" s="42">
        <f t="shared" ref="F8:F39" si="1">G8</f>
        <v>44594.126388888886</v>
      </c>
      <c r="G8" s="26">
        <v>44594.126388888886</v>
      </c>
      <c r="H8" s="27">
        <v>44594.126388888886</v>
      </c>
      <c r="I8" s="28" t="s">
        <v>537</v>
      </c>
      <c r="J8" s="23" t="s">
        <v>20</v>
      </c>
      <c r="K8" s="23" t="s">
        <v>258</v>
      </c>
      <c r="L8" s="29">
        <f t="shared" ref="L8:L39" si="2">+H8+6</f>
        <v>44600.126388888886</v>
      </c>
      <c r="M8" s="29">
        <f t="shared" ref="M8:M39" si="3">H8+2</f>
        <v>44596.126388888886</v>
      </c>
      <c r="N8" s="29">
        <f t="shared" ref="N8:N39" si="4">H8+6</f>
        <v>44600.126388888886</v>
      </c>
      <c r="O8" s="30" t="s">
        <v>538</v>
      </c>
      <c r="P8" s="31" t="str">
        <f>VLOOKUP(E8,DEVOLUCIONES[],2,FALSE)</f>
        <v>EXOLGAN</v>
      </c>
      <c r="Q8" s="31" t="str">
        <f>VLOOKUP(E8,DEVOLUCIONES[],3,FALSE)</f>
        <v>EXOLGAN</v>
      </c>
      <c r="R8" s="31" t="str">
        <f>VLOOKUP(E8,DEVOLUCIONES[],4,FALSE)</f>
        <v>EXOLGAN</v>
      </c>
      <c r="S8" s="31" t="str">
        <f>VLOOKUP(E8,DEVOLUCIONES[],5,FALSE)</f>
        <v>HUXLEY</v>
      </c>
      <c r="T8" s="31" t="str">
        <f>VLOOKUP(E8,DEVOLUCIONES[],6,FALSE)</f>
        <v>HUXLEY</v>
      </c>
      <c r="U8" s="31" t="str">
        <f>VLOOKUP(E8,DEVOLUCIONES[],7,FALSE)</f>
        <v>EXOLGAN</v>
      </c>
      <c r="V8" s="32"/>
    </row>
    <row r="9" spans="1:22" ht="15" customHeight="1" x14ac:dyDescent="0.2">
      <c r="A9" s="41">
        <f t="shared" si="0"/>
        <v>6</v>
      </c>
      <c r="B9" s="22" t="s">
        <v>481</v>
      </c>
      <c r="C9" s="23" t="s">
        <v>185</v>
      </c>
      <c r="D9" s="24" t="s">
        <v>24</v>
      </c>
      <c r="E9" s="23" t="s">
        <v>29</v>
      </c>
      <c r="F9" s="42">
        <f t="shared" si="1"/>
        <v>44596.637499999997</v>
      </c>
      <c r="G9" s="26">
        <v>44596.637499999997</v>
      </c>
      <c r="H9" s="27">
        <v>44596.637499999997</v>
      </c>
      <c r="I9" s="28"/>
      <c r="J9" s="23" t="s">
        <v>25</v>
      </c>
      <c r="K9" s="23" t="s">
        <v>258</v>
      </c>
      <c r="L9" s="29">
        <f t="shared" si="2"/>
        <v>44602.637499999997</v>
      </c>
      <c r="M9" s="29">
        <f t="shared" si="3"/>
        <v>44598.637499999997</v>
      </c>
      <c r="N9" s="29">
        <f t="shared" si="4"/>
        <v>44602.637499999997</v>
      </c>
      <c r="O9" s="30" t="s">
        <v>542</v>
      </c>
      <c r="P9" s="31" t="s">
        <v>25</v>
      </c>
      <c r="Q9" s="31" t="s">
        <v>25</v>
      </c>
      <c r="R9" s="31" t="s">
        <v>25</v>
      </c>
      <c r="S9" s="31" t="s">
        <v>25</v>
      </c>
      <c r="T9" s="31" t="s">
        <v>25</v>
      </c>
      <c r="U9" s="31" t="s">
        <v>25</v>
      </c>
      <c r="V9" s="32" t="s">
        <v>549</v>
      </c>
    </row>
    <row r="10" spans="1:22" ht="15" customHeight="1" x14ac:dyDescent="0.2">
      <c r="A10" s="41">
        <f t="shared" si="0"/>
        <v>6</v>
      </c>
      <c r="B10" s="37" t="s">
        <v>474</v>
      </c>
      <c r="C10" s="24" t="s">
        <v>102</v>
      </c>
      <c r="D10" s="24" t="s">
        <v>36</v>
      </c>
      <c r="E10" s="23" t="s">
        <v>4</v>
      </c>
      <c r="F10" s="42">
        <f t="shared" si="1"/>
        <v>44597.125</v>
      </c>
      <c r="G10" s="26">
        <v>44597.125</v>
      </c>
      <c r="H10" s="27" t="s">
        <v>75</v>
      </c>
      <c r="I10" s="28"/>
      <c r="J10" s="23" t="s">
        <v>23</v>
      </c>
      <c r="K10" s="23" t="s">
        <v>258</v>
      </c>
      <c r="L10" s="29" t="e">
        <f t="shared" si="2"/>
        <v>#VALUE!</v>
      </c>
      <c r="M10" s="29" t="e">
        <f t="shared" si="3"/>
        <v>#VALUE!</v>
      </c>
      <c r="N10" s="29" t="e">
        <f t="shared" si="4"/>
        <v>#VALUE!</v>
      </c>
      <c r="O10" s="30"/>
      <c r="P10" s="31" t="str">
        <f>VLOOKUP(E10,DEVOLUCIONES[],2,FALSE)</f>
        <v>DEFIBE</v>
      </c>
      <c r="Q10" s="31" t="str">
        <f>VLOOKUP(E10,DEVOLUCIONES[],3,FALSE)</f>
        <v>TERBASA</v>
      </c>
      <c r="R10" s="31" t="str">
        <f>VLOOKUP(E10,DEVOLUCIONES[],4,FALSE)</f>
        <v>GAMMA MUGICA</v>
      </c>
      <c r="S10" s="31" t="str">
        <f>VLOOKUP(E10,DEVOLUCIONES[],5,FALSE)</f>
        <v>HUXLEY</v>
      </c>
      <c r="T10" s="31" t="str">
        <f>VLOOKUP(E10,DEVOLUCIONES[],6,FALSE)</f>
        <v>HUXLEY</v>
      </c>
      <c r="U10" s="31" t="str">
        <f>VLOOKUP(E10,DEVOLUCIONES[],7,FALSE)</f>
        <v>TERBASA</v>
      </c>
      <c r="V10" s="32" t="s">
        <v>526</v>
      </c>
    </row>
    <row r="11" spans="1:22" ht="15" customHeight="1" x14ac:dyDescent="0.2">
      <c r="A11" s="41">
        <f t="shared" si="0"/>
        <v>6</v>
      </c>
      <c r="B11" s="22" t="s">
        <v>428</v>
      </c>
      <c r="C11" s="23" t="s">
        <v>184</v>
      </c>
      <c r="D11" s="24" t="s">
        <v>198</v>
      </c>
      <c r="E11" s="23" t="s">
        <v>4</v>
      </c>
      <c r="F11" s="42">
        <f t="shared" si="1"/>
        <v>44597.345833333333</v>
      </c>
      <c r="G11" s="26">
        <v>44597.345833333333</v>
      </c>
      <c r="H11" s="27">
        <v>44597.345833333333</v>
      </c>
      <c r="I11" s="28" t="s">
        <v>543</v>
      </c>
      <c r="J11" s="23" t="s">
        <v>23</v>
      </c>
      <c r="K11" s="23" t="s">
        <v>258</v>
      </c>
      <c r="L11" s="29">
        <f t="shared" si="2"/>
        <v>44603.345833333333</v>
      </c>
      <c r="M11" s="29">
        <f t="shared" si="3"/>
        <v>44599.345833333333</v>
      </c>
      <c r="N11" s="29">
        <f t="shared" si="4"/>
        <v>44603.345833333333</v>
      </c>
      <c r="O11" s="30" t="s">
        <v>539</v>
      </c>
      <c r="P11" s="31" t="str">
        <f>VLOOKUP(E11,DEVOLUCIONES[],2,FALSE)</f>
        <v>DEFIBE</v>
      </c>
      <c r="Q11" s="31" t="str">
        <f>VLOOKUP(E11,DEVOLUCIONES[],3,FALSE)</f>
        <v>TERBASA</v>
      </c>
      <c r="R11" s="31" t="str">
        <f>VLOOKUP(E11,DEVOLUCIONES[],4,FALSE)</f>
        <v>GAMMA MUGICA</v>
      </c>
      <c r="S11" s="31" t="str">
        <f>VLOOKUP(E11,DEVOLUCIONES[],5,FALSE)</f>
        <v>HUXLEY</v>
      </c>
      <c r="T11" s="31" t="str">
        <f>VLOOKUP(E11,DEVOLUCIONES[],6,FALSE)</f>
        <v>HUXLEY</v>
      </c>
      <c r="U11" s="31" t="str">
        <f>VLOOKUP(E11,DEVOLUCIONES[],7,FALSE)</f>
        <v>TERBASA</v>
      </c>
      <c r="V11" s="32"/>
    </row>
    <row r="12" spans="1:22" ht="12.75" x14ac:dyDescent="0.2">
      <c r="A12" s="41">
        <f t="shared" si="0"/>
        <v>7</v>
      </c>
      <c r="B12" s="22" t="s">
        <v>484</v>
      </c>
      <c r="C12" s="23" t="s">
        <v>182</v>
      </c>
      <c r="D12" s="24" t="s">
        <v>44</v>
      </c>
      <c r="E12" s="23" t="s">
        <v>70</v>
      </c>
      <c r="F12" s="42">
        <f t="shared" si="1"/>
        <v>44598.402777777781</v>
      </c>
      <c r="G12" s="26">
        <v>44598.402777777781</v>
      </c>
      <c r="H12" s="27">
        <v>44598.402777777781</v>
      </c>
      <c r="I12" s="28" t="s">
        <v>544</v>
      </c>
      <c r="J12" s="23" t="s">
        <v>23</v>
      </c>
      <c r="K12" s="23" t="s">
        <v>258</v>
      </c>
      <c r="L12" s="29">
        <f t="shared" si="2"/>
        <v>44604.402777777781</v>
      </c>
      <c r="M12" s="29">
        <f t="shared" si="3"/>
        <v>44600.402777777781</v>
      </c>
      <c r="N12" s="29">
        <f t="shared" si="4"/>
        <v>44604.402777777781</v>
      </c>
      <c r="O12" s="30" t="s">
        <v>545</v>
      </c>
      <c r="P12" s="31" t="str">
        <f>VLOOKUP(E12,DEVOLUCIONES[],2,FALSE)</f>
        <v>HUXLEY</v>
      </c>
      <c r="Q12" s="31" t="str">
        <f>VLOOKUP(E12,DEVOLUCIONES[],3,FALSE)</f>
        <v>TERBASA</v>
      </c>
      <c r="R12" s="31" t="str">
        <f>VLOOKUP(E12,DEVOLUCIONES[],4,FALSE)</f>
        <v>DEFIBE</v>
      </c>
      <c r="S12" s="31" t="str">
        <f>VLOOKUP(E12,DEVOLUCIONES[],5,FALSE)</f>
        <v>HUXLEY</v>
      </c>
      <c r="T12" s="31" t="str">
        <f>VLOOKUP(E12,DEVOLUCIONES[],6,FALSE)</f>
        <v>GAMMA MUGICA</v>
      </c>
      <c r="U12" s="31" t="str">
        <f>VLOOKUP(E12,DEVOLUCIONES[],7,FALSE)</f>
        <v>TERBASA</v>
      </c>
      <c r="V12" s="32"/>
    </row>
    <row r="13" spans="1:22" ht="15" customHeight="1" x14ac:dyDescent="0.2">
      <c r="A13" s="41">
        <f t="shared" si="0"/>
        <v>7</v>
      </c>
      <c r="B13" s="22" t="s">
        <v>481</v>
      </c>
      <c r="C13" s="23" t="s">
        <v>185</v>
      </c>
      <c r="D13" s="24" t="s">
        <v>24</v>
      </c>
      <c r="E13" s="23" t="s">
        <v>29</v>
      </c>
      <c r="F13" s="42">
        <f t="shared" si="1"/>
        <v>44598.767361111109</v>
      </c>
      <c r="G13" s="26">
        <v>44598.767361111109</v>
      </c>
      <c r="H13" s="27">
        <v>44598.767361111109</v>
      </c>
      <c r="I13" s="28"/>
      <c r="J13" s="23" t="s">
        <v>40</v>
      </c>
      <c r="K13" s="23" t="s">
        <v>258</v>
      </c>
      <c r="L13" s="29">
        <f t="shared" si="2"/>
        <v>44604.767361111109</v>
      </c>
      <c r="M13" s="29">
        <f t="shared" si="3"/>
        <v>44600.767361111109</v>
      </c>
      <c r="N13" s="29">
        <f t="shared" si="4"/>
        <v>44604.767361111109</v>
      </c>
      <c r="O13" s="30" t="s">
        <v>542</v>
      </c>
      <c r="P13" s="31" t="s">
        <v>40</v>
      </c>
      <c r="Q13" s="31" t="s">
        <v>40</v>
      </c>
      <c r="R13" s="31" t="s">
        <v>40</v>
      </c>
      <c r="S13" s="31" t="s">
        <v>40</v>
      </c>
      <c r="T13" s="31" t="s">
        <v>40</v>
      </c>
      <c r="U13" s="31" t="s">
        <v>40</v>
      </c>
      <c r="V13" s="32" t="s">
        <v>549</v>
      </c>
    </row>
    <row r="14" spans="1:22" ht="15" customHeight="1" x14ac:dyDescent="0.2">
      <c r="A14" s="41">
        <f t="shared" si="0"/>
        <v>7</v>
      </c>
      <c r="B14" s="22" t="s">
        <v>490</v>
      </c>
      <c r="C14" s="23" t="s">
        <v>93</v>
      </c>
      <c r="D14" s="24" t="s">
        <v>41</v>
      </c>
      <c r="E14" s="23" t="s">
        <v>26</v>
      </c>
      <c r="F14" s="42">
        <f t="shared" si="1"/>
        <v>44599.916666666664</v>
      </c>
      <c r="G14" s="26">
        <v>44599.916666666664</v>
      </c>
      <c r="H14" s="27" t="s">
        <v>75</v>
      </c>
      <c r="I14" s="28"/>
      <c r="J14" s="23" t="s">
        <v>23</v>
      </c>
      <c r="K14" s="23" t="s">
        <v>258</v>
      </c>
      <c r="L14" s="29" t="e">
        <f t="shared" si="2"/>
        <v>#VALUE!</v>
      </c>
      <c r="M14" s="29" t="e">
        <f t="shared" si="3"/>
        <v>#VALUE!</v>
      </c>
      <c r="N14" s="29" t="e">
        <f t="shared" si="4"/>
        <v>#VALUE!</v>
      </c>
      <c r="O14" s="30"/>
      <c r="P14" s="31" t="str">
        <f>VLOOKUP(E14,DEVOLUCIONES[],2,FALSE)</f>
        <v>TRP</v>
      </c>
      <c r="Q14" s="31" t="str">
        <f>VLOOKUP(E14,DEVOLUCIONES[],3,FALSE)</f>
        <v>TRP</v>
      </c>
      <c r="R14" s="31" t="str">
        <f>VLOOKUP(E14,DEVOLUCIONES[],4,FALSE)</f>
        <v>TRP</v>
      </c>
      <c r="S14" s="31" t="str">
        <f>VLOOKUP(E14,DEVOLUCIONES[],5,FALSE)</f>
        <v>TRP</v>
      </c>
      <c r="T14" s="31" t="str">
        <f>VLOOKUP(E14,DEVOLUCIONES[],6,FALSE)</f>
        <v>TRP</v>
      </c>
      <c r="U14" s="31" t="str">
        <f>VLOOKUP(E14,DEVOLUCIONES[],7,FALSE)</f>
        <v>TRP</v>
      </c>
      <c r="V14" s="32"/>
    </row>
    <row r="15" spans="1:22" ht="15" customHeight="1" x14ac:dyDescent="0.2">
      <c r="A15" s="41">
        <f t="shared" si="0"/>
        <v>7</v>
      </c>
      <c r="B15" s="22" t="s">
        <v>473</v>
      </c>
      <c r="C15" s="23" t="s">
        <v>365</v>
      </c>
      <c r="D15" s="24" t="s">
        <v>438</v>
      </c>
      <c r="E15" s="23" t="s">
        <v>4</v>
      </c>
      <c r="F15" s="42">
        <f t="shared" si="1"/>
        <v>44600.916666666664</v>
      </c>
      <c r="G15" s="26">
        <v>44600.916666666664</v>
      </c>
      <c r="H15" s="34" t="s">
        <v>75</v>
      </c>
      <c r="I15" s="28"/>
      <c r="J15" s="23" t="s">
        <v>23</v>
      </c>
      <c r="K15" s="23" t="s">
        <v>258</v>
      </c>
      <c r="L15" s="29" t="e">
        <f t="shared" si="2"/>
        <v>#VALUE!</v>
      </c>
      <c r="M15" s="29" t="e">
        <f t="shared" si="3"/>
        <v>#VALUE!</v>
      </c>
      <c r="N15" s="29" t="e">
        <f t="shared" si="4"/>
        <v>#VALUE!</v>
      </c>
      <c r="O15" s="30"/>
      <c r="P15" s="31" t="str">
        <f>VLOOKUP(E15,DEVOLUCIONES[],2,FALSE)</f>
        <v>DEFIBE</v>
      </c>
      <c r="Q15" s="31" t="str">
        <f>VLOOKUP(E15,DEVOLUCIONES[],3,FALSE)</f>
        <v>TERBASA</v>
      </c>
      <c r="R15" s="31" t="str">
        <f>VLOOKUP(E15,DEVOLUCIONES[],4,FALSE)</f>
        <v>GAMMA MUGICA</v>
      </c>
      <c r="S15" s="31" t="str">
        <f>VLOOKUP(E15,DEVOLUCIONES[],5,FALSE)</f>
        <v>HUXLEY</v>
      </c>
      <c r="T15" s="31" t="str">
        <f>VLOOKUP(E15,DEVOLUCIONES[],6,FALSE)</f>
        <v>HUXLEY</v>
      </c>
      <c r="U15" s="31" t="str">
        <f>VLOOKUP(E15,DEVOLUCIONES[],7,FALSE)</f>
        <v>TERBASA</v>
      </c>
      <c r="V15" s="21"/>
    </row>
    <row r="16" spans="1:22" ht="15" customHeight="1" x14ac:dyDescent="0.2">
      <c r="A16" s="41">
        <f t="shared" si="0"/>
        <v>7</v>
      </c>
      <c r="B16" s="22" t="s">
        <v>494</v>
      </c>
      <c r="C16" s="23" t="s">
        <v>251</v>
      </c>
      <c r="D16" s="24" t="s">
        <v>36</v>
      </c>
      <c r="E16" s="23" t="s">
        <v>52</v>
      </c>
      <c r="F16" s="42">
        <f t="shared" si="1"/>
        <v>44603.131944444445</v>
      </c>
      <c r="G16" s="26">
        <v>44603.131944444445</v>
      </c>
      <c r="H16" s="27">
        <v>44603.131944444445</v>
      </c>
      <c r="I16" s="28" t="s">
        <v>548</v>
      </c>
      <c r="J16" s="23" t="s">
        <v>20</v>
      </c>
      <c r="K16" s="23" t="s">
        <v>258</v>
      </c>
      <c r="L16" s="29">
        <f t="shared" si="2"/>
        <v>44609.131944444445</v>
      </c>
      <c r="M16" s="29">
        <f t="shared" si="3"/>
        <v>44605.131944444445</v>
      </c>
      <c r="N16" s="29">
        <f t="shared" si="4"/>
        <v>44609.131944444445</v>
      </c>
      <c r="O16" s="30" t="s">
        <v>541</v>
      </c>
      <c r="P16" s="31" t="str">
        <f>VLOOKUP(E16,DEVOLUCIONES[],2,FALSE)</f>
        <v>EXOLGAN</v>
      </c>
      <c r="Q16" s="31" t="str">
        <f>VLOOKUP(E16,DEVOLUCIONES[],3,FALSE)</f>
        <v>EXOLGAN</v>
      </c>
      <c r="R16" s="31" t="str">
        <f>VLOOKUP(E16,DEVOLUCIONES[],4,FALSE)</f>
        <v>EXOLGAN</v>
      </c>
      <c r="S16" s="31" t="str">
        <f>VLOOKUP(E16,DEVOLUCIONES[],5,FALSE)</f>
        <v>HUXLEY</v>
      </c>
      <c r="T16" s="31" t="str">
        <f>VLOOKUP(E16,DEVOLUCIONES[],6,FALSE)</f>
        <v>HUXLEY</v>
      </c>
      <c r="U16" s="31" t="str">
        <f>VLOOKUP(E16,DEVOLUCIONES[],7,FALSE)</f>
        <v>EXOLGAN</v>
      </c>
      <c r="V16" s="32"/>
    </row>
    <row r="17" spans="1:22" ht="15" customHeight="1" x14ac:dyDescent="0.2">
      <c r="A17" s="41">
        <f t="shared" si="0"/>
        <v>7</v>
      </c>
      <c r="B17" s="22" t="s">
        <v>488</v>
      </c>
      <c r="C17" s="23" t="s">
        <v>100</v>
      </c>
      <c r="D17" s="24" t="s">
        <v>198</v>
      </c>
      <c r="E17" s="23" t="s">
        <v>38</v>
      </c>
      <c r="F17" s="42">
        <f t="shared" si="1"/>
        <v>44604.826388888891</v>
      </c>
      <c r="G17" s="35">
        <v>44604.826388888891</v>
      </c>
      <c r="H17" s="36">
        <v>44604.826388888891</v>
      </c>
      <c r="I17" s="33" t="s">
        <v>552</v>
      </c>
      <c r="J17" s="23" t="s">
        <v>20</v>
      </c>
      <c r="K17" s="23" t="s">
        <v>258</v>
      </c>
      <c r="L17" s="29">
        <f t="shared" si="2"/>
        <v>44610.826388888891</v>
      </c>
      <c r="M17" s="29">
        <f t="shared" si="3"/>
        <v>44606.826388888891</v>
      </c>
      <c r="N17" s="29">
        <f t="shared" si="4"/>
        <v>44610.826388888891</v>
      </c>
      <c r="O17" s="30" t="s">
        <v>540</v>
      </c>
      <c r="P17" s="31" t="str">
        <f>VLOOKUP(E17,DEVOLUCIONES[],2,FALSE)</f>
        <v>EXOLGAN</v>
      </c>
      <c r="Q17" s="31" t="str">
        <f>VLOOKUP(E17,DEVOLUCIONES[],3,FALSE)</f>
        <v>EXOLGAN</v>
      </c>
      <c r="R17" s="31" t="str">
        <f>VLOOKUP(E17,DEVOLUCIONES[],4,FALSE)</f>
        <v>EXOLGAN</v>
      </c>
      <c r="S17" s="31" t="str">
        <f>VLOOKUP(E17,DEVOLUCIONES[],5,FALSE)</f>
        <v>HUXLEY</v>
      </c>
      <c r="T17" s="31" t="str">
        <f>VLOOKUP(E17,DEVOLUCIONES[],6,FALSE)</f>
        <v>HUXLEY</v>
      </c>
      <c r="U17" s="31" t="str">
        <f>VLOOKUP(E17,DEVOLUCIONES[],7,FALSE)</f>
        <v>EXOLGAN</v>
      </c>
      <c r="V17" s="32"/>
    </row>
    <row r="18" spans="1:22" ht="15" customHeight="1" x14ac:dyDescent="0.2">
      <c r="A18" s="41">
        <f t="shared" si="0"/>
        <v>8</v>
      </c>
      <c r="B18" s="22" t="s">
        <v>502</v>
      </c>
      <c r="C18" s="23" t="s">
        <v>185</v>
      </c>
      <c r="D18" s="24" t="s">
        <v>24</v>
      </c>
      <c r="E18" s="23" t="s">
        <v>29</v>
      </c>
      <c r="F18" s="42">
        <f t="shared" si="1"/>
        <v>44605.506249999999</v>
      </c>
      <c r="G18" s="26">
        <v>44605.506249999999</v>
      </c>
      <c r="H18" s="27">
        <v>44605.506249999999</v>
      </c>
      <c r="I18" s="28" t="s">
        <v>551</v>
      </c>
      <c r="J18" s="23" t="s">
        <v>40</v>
      </c>
      <c r="K18" s="23" t="s">
        <v>258</v>
      </c>
      <c r="L18" s="29">
        <f t="shared" si="2"/>
        <v>44611.506249999999</v>
      </c>
      <c r="M18" s="29">
        <f t="shared" si="3"/>
        <v>44607.506249999999</v>
      </c>
      <c r="N18" s="29">
        <f t="shared" si="4"/>
        <v>44611.506249999999</v>
      </c>
      <c r="O18" s="30" t="s">
        <v>547</v>
      </c>
      <c r="P18" s="31" t="s">
        <v>40</v>
      </c>
      <c r="Q18" s="31" t="s">
        <v>40</v>
      </c>
      <c r="R18" s="31" t="s">
        <v>40</v>
      </c>
      <c r="S18" s="31" t="s">
        <v>40</v>
      </c>
      <c r="T18" s="31" t="s">
        <v>40</v>
      </c>
      <c r="U18" s="31" t="s">
        <v>40</v>
      </c>
      <c r="V18" s="21" t="s">
        <v>546</v>
      </c>
    </row>
    <row r="19" spans="1:22" ht="15" customHeight="1" x14ac:dyDescent="0.2">
      <c r="A19" s="41">
        <f t="shared" si="0"/>
        <v>8</v>
      </c>
      <c r="B19" s="22" t="s">
        <v>489</v>
      </c>
      <c r="C19" s="23" t="s">
        <v>122</v>
      </c>
      <c r="D19" s="24" t="s">
        <v>198</v>
      </c>
      <c r="E19" s="23" t="s">
        <v>38</v>
      </c>
      <c r="F19" s="42">
        <f t="shared" si="1"/>
        <v>44606.145833333336</v>
      </c>
      <c r="G19" s="35">
        <v>44606.145833333336</v>
      </c>
      <c r="H19" s="36">
        <v>44606.145833333336</v>
      </c>
      <c r="I19" s="33" t="s">
        <v>550</v>
      </c>
      <c r="J19" s="23" t="s">
        <v>20</v>
      </c>
      <c r="K19" s="23" t="s">
        <v>258</v>
      </c>
      <c r="L19" s="29">
        <f t="shared" si="2"/>
        <v>44612.145833333336</v>
      </c>
      <c r="M19" s="29">
        <f t="shared" si="3"/>
        <v>44608.145833333336</v>
      </c>
      <c r="N19" s="29">
        <f t="shared" si="4"/>
        <v>44612.145833333336</v>
      </c>
      <c r="O19" s="30" t="s">
        <v>556</v>
      </c>
      <c r="P19" s="31" t="str">
        <f>VLOOKUP(E19,DEVOLUCIONES[],2,FALSE)</f>
        <v>EXOLGAN</v>
      </c>
      <c r="Q19" s="31" t="str">
        <f>VLOOKUP(E19,DEVOLUCIONES[],3,FALSE)</f>
        <v>EXOLGAN</v>
      </c>
      <c r="R19" s="31" t="str">
        <f>VLOOKUP(E19,DEVOLUCIONES[],4,FALSE)</f>
        <v>EXOLGAN</v>
      </c>
      <c r="S19" s="31" t="str">
        <f>VLOOKUP(E19,DEVOLUCIONES[],5,FALSE)</f>
        <v>HUXLEY</v>
      </c>
      <c r="T19" s="31" t="str">
        <f>VLOOKUP(E19,DEVOLUCIONES[],6,FALSE)</f>
        <v>HUXLEY</v>
      </c>
      <c r="U19" s="31" t="str">
        <f>VLOOKUP(E19,DEVOLUCIONES[],7,FALSE)</f>
        <v>EXOLGAN</v>
      </c>
      <c r="V19" s="43"/>
    </row>
    <row r="20" spans="1:22" ht="15" customHeight="1" x14ac:dyDescent="0.2">
      <c r="A20" s="41">
        <f t="shared" si="0"/>
        <v>8</v>
      </c>
      <c r="B20" s="22" t="s">
        <v>502</v>
      </c>
      <c r="C20" s="23" t="s">
        <v>185</v>
      </c>
      <c r="D20" s="24" t="s">
        <v>24</v>
      </c>
      <c r="E20" s="23" t="s">
        <v>29</v>
      </c>
      <c r="F20" s="42">
        <f t="shared" si="1"/>
        <v>44606.731944444444</v>
      </c>
      <c r="G20" s="26">
        <v>44606.731944444444</v>
      </c>
      <c r="H20" s="27">
        <v>44606.731944444444</v>
      </c>
      <c r="I20" s="28" t="s">
        <v>553</v>
      </c>
      <c r="J20" s="23" t="s">
        <v>25</v>
      </c>
      <c r="K20" s="23" t="s">
        <v>258</v>
      </c>
      <c r="L20" s="29">
        <f t="shared" si="2"/>
        <v>44612.731944444444</v>
      </c>
      <c r="M20" s="29">
        <f t="shared" si="3"/>
        <v>44608.731944444444</v>
      </c>
      <c r="N20" s="29">
        <f t="shared" si="4"/>
        <v>44612.731944444444</v>
      </c>
      <c r="O20" s="30" t="s">
        <v>547</v>
      </c>
      <c r="P20" s="31" t="s">
        <v>25</v>
      </c>
      <c r="Q20" s="31" t="s">
        <v>25</v>
      </c>
      <c r="R20" s="31" t="s">
        <v>25</v>
      </c>
      <c r="S20" s="31" t="s">
        <v>25</v>
      </c>
      <c r="T20" s="31" t="s">
        <v>25</v>
      </c>
      <c r="U20" s="31" t="s">
        <v>25</v>
      </c>
      <c r="V20" s="32" t="s">
        <v>546</v>
      </c>
    </row>
    <row r="21" spans="1:22" ht="15" customHeight="1" x14ac:dyDescent="0.2">
      <c r="A21" s="41">
        <f t="shared" si="0"/>
        <v>8</v>
      </c>
      <c r="B21" s="22" t="s">
        <v>486</v>
      </c>
      <c r="C21" s="23" t="s">
        <v>76</v>
      </c>
      <c r="D21" s="24" t="s">
        <v>22</v>
      </c>
      <c r="E21" s="23" t="s">
        <v>70</v>
      </c>
      <c r="F21" s="42">
        <f t="shared" si="1"/>
        <v>44607.166666666664</v>
      </c>
      <c r="G21" s="26">
        <v>44607.166666666664</v>
      </c>
      <c r="H21" s="27">
        <v>44607.166666666664</v>
      </c>
      <c r="I21" s="28" t="s">
        <v>554</v>
      </c>
      <c r="J21" s="23" t="s">
        <v>23</v>
      </c>
      <c r="K21" s="23" t="s">
        <v>258</v>
      </c>
      <c r="L21" s="29">
        <f t="shared" si="2"/>
        <v>44613.166666666664</v>
      </c>
      <c r="M21" s="29">
        <f t="shared" si="3"/>
        <v>44609.166666666664</v>
      </c>
      <c r="N21" s="29">
        <f t="shared" si="4"/>
        <v>44613.166666666664</v>
      </c>
      <c r="O21" s="30" t="s">
        <v>555</v>
      </c>
      <c r="P21" s="31" t="str">
        <f>VLOOKUP(E21,DEVOLUCIONES[],2,FALSE)</f>
        <v>HUXLEY</v>
      </c>
      <c r="Q21" s="31" t="str">
        <f>VLOOKUP(E21,DEVOLUCIONES[],3,FALSE)</f>
        <v>TERBASA</v>
      </c>
      <c r="R21" s="31" t="str">
        <f>VLOOKUP(E21,DEVOLUCIONES[],4,FALSE)</f>
        <v>DEFIBE</v>
      </c>
      <c r="S21" s="31" t="str">
        <f>VLOOKUP(E21,DEVOLUCIONES[],5,FALSE)</f>
        <v>HUXLEY</v>
      </c>
      <c r="T21" s="31" t="str">
        <f>VLOOKUP(E21,DEVOLUCIONES[],6,FALSE)</f>
        <v>GAMMA MUGICA</v>
      </c>
      <c r="U21" s="31" t="str">
        <f>VLOOKUP(E21,DEVOLUCIONES[],7,FALSE)</f>
        <v>TERBASA</v>
      </c>
      <c r="V21" s="32"/>
    </row>
    <row r="22" spans="1:22" ht="15" customHeight="1" x14ac:dyDescent="0.2">
      <c r="A22" s="41">
        <f t="shared" si="0"/>
        <v>8</v>
      </c>
      <c r="B22" s="22" t="s">
        <v>491</v>
      </c>
      <c r="C22" s="23" t="s">
        <v>30</v>
      </c>
      <c r="D22" s="24" t="s">
        <v>62</v>
      </c>
      <c r="E22" s="23" t="s">
        <v>26</v>
      </c>
      <c r="F22" s="42">
        <f t="shared" si="1"/>
        <v>44608.822916666664</v>
      </c>
      <c r="G22" s="26">
        <v>44608.822916666664</v>
      </c>
      <c r="H22" s="27">
        <v>44608.78125</v>
      </c>
      <c r="I22" s="33" t="s">
        <v>558</v>
      </c>
      <c r="J22" s="23" t="s">
        <v>23</v>
      </c>
      <c r="K22" s="23" t="s">
        <v>258</v>
      </c>
      <c r="L22" s="29">
        <f t="shared" si="2"/>
        <v>44614.78125</v>
      </c>
      <c r="M22" s="29">
        <f t="shared" si="3"/>
        <v>44610.78125</v>
      </c>
      <c r="N22" s="29">
        <f t="shared" si="4"/>
        <v>44614.78125</v>
      </c>
      <c r="O22" s="30" t="s">
        <v>559</v>
      </c>
      <c r="P22" s="31" t="str">
        <f>VLOOKUP(E22,DEVOLUCIONES[],2,FALSE)</f>
        <v>TRP</v>
      </c>
      <c r="Q22" s="31" t="str">
        <f>VLOOKUP(E22,DEVOLUCIONES[],3,FALSE)</f>
        <v>TRP</v>
      </c>
      <c r="R22" s="31" t="str">
        <f>VLOOKUP(E22,DEVOLUCIONES[],4,FALSE)</f>
        <v>TRP</v>
      </c>
      <c r="S22" s="31" t="str">
        <f>VLOOKUP(E22,DEVOLUCIONES[],5,FALSE)</f>
        <v>TRP</v>
      </c>
      <c r="T22" s="31" t="str">
        <f>VLOOKUP(E22,DEVOLUCIONES[],6,FALSE)</f>
        <v>TRP</v>
      </c>
      <c r="U22" s="31" t="str">
        <f>VLOOKUP(E22,DEVOLUCIONES[],7,FALSE)</f>
        <v>TRP</v>
      </c>
      <c r="V22" s="32"/>
    </row>
    <row r="23" spans="1:22" ht="15" customHeight="1" x14ac:dyDescent="0.2">
      <c r="A23" s="41">
        <f t="shared" si="0"/>
        <v>8</v>
      </c>
      <c r="B23" s="22" t="s">
        <v>482</v>
      </c>
      <c r="C23" s="23" t="s">
        <v>185</v>
      </c>
      <c r="D23" s="24" t="s">
        <v>24</v>
      </c>
      <c r="E23" s="23" t="s">
        <v>29</v>
      </c>
      <c r="F23" s="42">
        <f t="shared" si="1"/>
        <v>44611.879166666666</v>
      </c>
      <c r="G23" s="26">
        <v>44611.879166666666</v>
      </c>
      <c r="H23" s="27">
        <v>44611.879166666666</v>
      </c>
      <c r="I23" s="28" t="s">
        <v>561</v>
      </c>
      <c r="J23" s="23" t="s">
        <v>40</v>
      </c>
      <c r="K23" s="23" t="s">
        <v>258</v>
      </c>
      <c r="L23" s="29">
        <f t="shared" si="2"/>
        <v>44617.879166666666</v>
      </c>
      <c r="M23" s="29">
        <f t="shared" si="3"/>
        <v>44613.879166666666</v>
      </c>
      <c r="N23" s="29">
        <f t="shared" si="4"/>
        <v>44617.879166666666</v>
      </c>
      <c r="O23" s="30" t="s">
        <v>560</v>
      </c>
      <c r="P23" s="31" t="s">
        <v>40</v>
      </c>
      <c r="Q23" s="31" t="s">
        <v>40</v>
      </c>
      <c r="R23" s="31" t="s">
        <v>40</v>
      </c>
      <c r="S23" s="31" t="s">
        <v>40</v>
      </c>
      <c r="T23" s="31" t="s">
        <v>40</v>
      </c>
      <c r="U23" s="31" t="s">
        <v>40</v>
      </c>
      <c r="V23" s="32"/>
    </row>
    <row r="24" spans="1:22" ht="15" customHeight="1" x14ac:dyDescent="0.2">
      <c r="A24" s="41">
        <f t="shared" si="0"/>
        <v>9</v>
      </c>
      <c r="B24" s="22" t="s">
        <v>520</v>
      </c>
      <c r="C24" s="23" t="s">
        <v>470</v>
      </c>
      <c r="D24" s="24" t="s">
        <v>24</v>
      </c>
      <c r="E24" s="23" t="s">
        <v>4</v>
      </c>
      <c r="F24" s="42">
        <f t="shared" si="1"/>
        <v>44612.04583333333</v>
      </c>
      <c r="G24" s="26">
        <v>44612.04583333333</v>
      </c>
      <c r="H24" s="27">
        <v>44612.04583333333</v>
      </c>
      <c r="I24" s="28" t="s">
        <v>564</v>
      </c>
      <c r="J24" s="23" t="s">
        <v>23</v>
      </c>
      <c r="K24" s="23" t="s">
        <v>258</v>
      </c>
      <c r="L24" s="29">
        <f t="shared" si="2"/>
        <v>44618.04583333333</v>
      </c>
      <c r="M24" s="29">
        <f t="shared" si="3"/>
        <v>44614.04583333333</v>
      </c>
      <c r="N24" s="29">
        <f t="shared" si="4"/>
        <v>44618.04583333333</v>
      </c>
      <c r="O24" s="30" t="s">
        <v>565</v>
      </c>
      <c r="P24" s="31" t="str">
        <f>VLOOKUP(E24,DEVOLUCIONES[],2,FALSE)</f>
        <v>DEFIBE</v>
      </c>
      <c r="Q24" s="31" t="str">
        <f>VLOOKUP(E24,DEVOLUCIONES[],3,FALSE)</f>
        <v>TERBASA</v>
      </c>
      <c r="R24" s="31" t="str">
        <f>VLOOKUP(E24,DEVOLUCIONES[],4,FALSE)</f>
        <v>GAMMA MUGICA</v>
      </c>
      <c r="S24" s="31" t="str">
        <f>VLOOKUP(E24,DEVOLUCIONES[],5,FALSE)</f>
        <v>HUXLEY</v>
      </c>
      <c r="T24" s="31" t="str">
        <f>VLOOKUP(E24,DEVOLUCIONES[],6,FALSE)</f>
        <v>HUXLEY</v>
      </c>
      <c r="U24" s="31" t="str">
        <f>VLOOKUP(E24,DEVOLUCIONES[],7,FALSE)</f>
        <v>TERBASA</v>
      </c>
      <c r="V24" s="32"/>
    </row>
    <row r="25" spans="1:22" ht="15" customHeight="1" x14ac:dyDescent="0.2">
      <c r="A25" s="41">
        <f t="shared" si="0"/>
        <v>9</v>
      </c>
      <c r="B25" s="22" t="s">
        <v>482</v>
      </c>
      <c r="C25" s="23" t="s">
        <v>185</v>
      </c>
      <c r="D25" s="24" t="s">
        <v>24</v>
      </c>
      <c r="E25" s="23" t="s">
        <v>29</v>
      </c>
      <c r="F25" s="42">
        <f t="shared" si="1"/>
        <v>44613.116666666669</v>
      </c>
      <c r="G25" s="26">
        <v>44613.116666666669</v>
      </c>
      <c r="H25" s="27">
        <v>44613.116666666669</v>
      </c>
      <c r="I25" s="28" t="s">
        <v>589</v>
      </c>
      <c r="J25" s="23" t="s">
        <v>25</v>
      </c>
      <c r="K25" s="23" t="s">
        <v>258</v>
      </c>
      <c r="L25" s="29">
        <f t="shared" si="2"/>
        <v>44619.116666666669</v>
      </c>
      <c r="M25" s="29">
        <f t="shared" si="3"/>
        <v>44615.116666666669</v>
      </c>
      <c r="N25" s="29">
        <f t="shared" si="4"/>
        <v>44619.116666666669</v>
      </c>
      <c r="O25" s="30" t="s">
        <v>560</v>
      </c>
      <c r="P25" s="31" t="s">
        <v>25</v>
      </c>
      <c r="Q25" s="31" t="s">
        <v>25</v>
      </c>
      <c r="R25" s="31" t="s">
        <v>25</v>
      </c>
      <c r="S25" s="31" t="s">
        <v>25</v>
      </c>
      <c r="T25" s="31" t="s">
        <v>25</v>
      </c>
      <c r="U25" s="31" t="s">
        <v>25</v>
      </c>
      <c r="V25" s="32"/>
    </row>
    <row r="26" spans="1:22" ht="15" customHeight="1" x14ac:dyDescent="0.2">
      <c r="A26" s="41">
        <f t="shared" si="0"/>
        <v>9</v>
      </c>
      <c r="B26" s="22" t="s">
        <v>557</v>
      </c>
      <c r="C26" s="23" t="s">
        <v>184</v>
      </c>
      <c r="D26" s="24" t="s">
        <v>198</v>
      </c>
      <c r="E26" s="23" t="s">
        <v>26</v>
      </c>
      <c r="F26" s="42">
        <f t="shared" si="1"/>
        <v>44613.262499999997</v>
      </c>
      <c r="G26" s="26">
        <v>44613.262499999997</v>
      </c>
      <c r="H26" s="27">
        <v>44613.262499999997</v>
      </c>
      <c r="I26" s="28" t="s">
        <v>562</v>
      </c>
      <c r="J26" s="23" t="s">
        <v>23</v>
      </c>
      <c r="K26" s="23" t="s">
        <v>258</v>
      </c>
      <c r="L26" s="29">
        <f t="shared" si="2"/>
        <v>44619.262499999997</v>
      </c>
      <c r="M26" s="29">
        <f t="shared" si="3"/>
        <v>44615.262499999997</v>
      </c>
      <c r="N26" s="29">
        <f t="shared" si="4"/>
        <v>44619.262499999997</v>
      </c>
      <c r="O26" s="30" t="s">
        <v>563</v>
      </c>
      <c r="P26" s="31" t="str">
        <f>VLOOKUP(E26,DEVOLUCIONES[],2,FALSE)</f>
        <v>TRP</v>
      </c>
      <c r="Q26" s="31" t="str">
        <f>VLOOKUP(E26,DEVOLUCIONES[],3,FALSE)</f>
        <v>TRP</v>
      </c>
      <c r="R26" s="31" t="str">
        <f>VLOOKUP(E26,DEVOLUCIONES[],4,FALSE)</f>
        <v>TRP</v>
      </c>
      <c r="S26" s="31" t="str">
        <f>VLOOKUP(E26,DEVOLUCIONES[],5,FALSE)</f>
        <v>TRP</v>
      </c>
      <c r="T26" s="31" t="str">
        <f>VLOOKUP(E26,DEVOLUCIONES[],6,FALSE)</f>
        <v>TRP</v>
      </c>
      <c r="U26" s="31" t="str">
        <f>VLOOKUP(E26,DEVOLUCIONES[],7,FALSE)</f>
        <v>TRP</v>
      </c>
      <c r="V26" s="32"/>
    </row>
    <row r="27" spans="1:22" ht="15" customHeight="1" x14ac:dyDescent="0.2">
      <c r="A27" s="41">
        <f t="shared" si="0"/>
        <v>9</v>
      </c>
      <c r="B27" s="22" t="s">
        <v>492</v>
      </c>
      <c r="C27" s="23" t="s">
        <v>37</v>
      </c>
      <c r="D27" s="24" t="s">
        <v>62</v>
      </c>
      <c r="E27" s="23" t="s">
        <v>26</v>
      </c>
      <c r="F27" s="42">
        <f t="shared" si="1"/>
        <v>44613.916666666664</v>
      </c>
      <c r="G27" s="26">
        <v>44613.916666666664</v>
      </c>
      <c r="H27" s="27" t="s">
        <v>75</v>
      </c>
      <c r="I27" s="28"/>
      <c r="J27" s="23" t="s">
        <v>23</v>
      </c>
      <c r="K27" s="23" t="s">
        <v>258</v>
      </c>
      <c r="L27" s="29" t="e">
        <f t="shared" si="2"/>
        <v>#VALUE!</v>
      </c>
      <c r="M27" s="29" t="e">
        <f t="shared" si="3"/>
        <v>#VALUE!</v>
      </c>
      <c r="N27" s="29" t="e">
        <f t="shared" si="4"/>
        <v>#VALUE!</v>
      </c>
      <c r="O27" s="30"/>
      <c r="P27" s="31" t="str">
        <f>VLOOKUP(E27,DEVOLUCIONES[],2,FALSE)</f>
        <v>TRP</v>
      </c>
      <c r="Q27" s="31" t="str">
        <f>VLOOKUP(E27,DEVOLUCIONES[],3,FALSE)</f>
        <v>TRP</v>
      </c>
      <c r="R27" s="31" t="str">
        <f>VLOOKUP(E27,DEVOLUCIONES[],4,FALSE)</f>
        <v>TRP</v>
      </c>
      <c r="S27" s="31" t="str">
        <f>VLOOKUP(E27,DEVOLUCIONES[],5,FALSE)</f>
        <v>TRP</v>
      </c>
      <c r="T27" s="31" t="str">
        <f>VLOOKUP(E27,DEVOLUCIONES[],6,FALSE)</f>
        <v>TRP</v>
      </c>
      <c r="U27" s="31" t="str">
        <f>VLOOKUP(E27,DEVOLUCIONES[],7,FALSE)</f>
        <v>TRP</v>
      </c>
      <c r="V27" s="21"/>
    </row>
    <row r="28" spans="1:22" ht="15" customHeight="1" x14ac:dyDescent="0.2">
      <c r="A28" s="41">
        <f t="shared" si="0"/>
        <v>9</v>
      </c>
      <c r="B28" s="22" t="s">
        <v>485</v>
      </c>
      <c r="C28" s="23" t="s">
        <v>90</v>
      </c>
      <c r="D28" s="24" t="s">
        <v>22</v>
      </c>
      <c r="E28" s="23" t="s">
        <v>70</v>
      </c>
      <c r="F28" s="42">
        <f t="shared" si="1"/>
        <v>44614.175000000003</v>
      </c>
      <c r="G28" s="26">
        <v>44614.175000000003</v>
      </c>
      <c r="H28" s="27">
        <v>44614.175000000003</v>
      </c>
      <c r="I28" s="28" t="s">
        <v>566</v>
      </c>
      <c r="J28" s="23" t="s">
        <v>23</v>
      </c>
      <c r="K28" s="23" t="s">
        <v>258</v>
      </c>
      <c r="L28" s="29">
        <f t="shared" si="2"/>
        <v>44620.175000000003</v>
      </c>
      <c r="M28" s="29">
        <f t="shared" si="3"/>
        <v>44616.175000000003</v>
      </c>
      <c r="N28" s="29">
        <f t="shared" si="4"/>
        <v>44620.175000000003</v>
      </c>
      <c r="O28" s="30" t="s">
        <v>567</v>
      </c>
      <c r="P28" s="31" t="str">
        <f>VLOOKUP(E28,DEVOLUCIONES[],2,FALSE)</f>
        <v>HUXLEY</v>
      </c>
      <c r="Q28" s="31" t="str">
        <f>VLOOKUP(E28,DEVOLUCIONES[],3,FALSE)</f>
        <v>TERBASA</v>
      </c>
      <c r="R28" s="31" t="str">
        <f>VLOOKUP(E28,DEVOLUCIONES[],4,FALSE)</f>
        <v>DEFIBE</v>
      </c>
      <c r="S28" s="31" t="str">
        <f>VLOOKUP(E28,DEVOLUCIONES[],5,FALSE)</f>
        <v>HUXLEY</v>
      </c>
      <c r="T28" s="31" t="str">
        <f>VLOOKUP(E28,DEVOLUCIONES[],6,FALSE)</f>
        <v>GAMMA MUGICA</v>
      </c>
      <c r="U28" s="31" t="str">
        <f>VLOOKUP(E28,DEVOLUCIONES[],7,FALSE)</f>
        <v>TERBASA</v>
      </c>
      <c r="V28" s="43"/>
    </row>
    <row r="29" spans="1:22" ht="15" customHeight="1" x14ac:dyDescent="0.2">
      <c r="A29" s="41">
        <f t="shared" si="0"/>
        <v>9</v>
      </c>
      <c r="B29" s="22" t="s">
        <v>495</v>
      </c>
      <c r="C29" s="23" t="s">
        <v>55</v>
      </c>
      <c r="D29" s="24" t="s">
        <v>198</v>
      </c>
      <c r="E29" s="23" t="s">
        <v>52</v>
      </c>
      <c r="F29" s="42">
        <f t="shared" si="1"/>
        <v>44617.682638888888</v>
      </c>
      <c r="G29" s="26">
        <v>44617.682638888888</v>
      </c>
      <c r="H29" s="27">
        <v>44617.682638888888</v>
      </c>
      <c r="I29" s="28" t="s">
        <v>595</v>
      </c>
      <c r="J29" s="23" t="s">
        <v>20</v>
      </c>
      <c r="K29" s="23" t="s">
        <v>258</v>
      </c>
      <c r="L29" s="29">
        <f t="shared" si="2"/>
        <v>44623.682638888888</v>
      </c>
      <c r="M29" s="29">
        <f t="shared" si="3"/>
        <v>44619.682638888888</v>
      </c>
      <c r="N29" s="29">
        <f t="shared" si="4"/>
        <v>44623.682638888888</v>
      </c>
      <c r="O29" s="30" t="s">
        <v>596</v>
      </c>
      <c r="P29" s="31" t="str">
        <f>VLOOKUP(E29,DEVOLUCIONES[],2,FALSE)</f>
        <v>EXOLGAN</v>
      </c>
      <c r="Q29" s="31" t="str">
        <f>VLOOKUP(E29,DEVOLUCIONES[],3,FALSE)</f>
        <v>EXOLGAN</v>
      </c>
      <c r="R29" s="31" t="str">
        <f>VLOOKUP(E29,DEVOLUCIONES[],4,FALSE)</f>
        <v>EXOLGAN</v>
      </c>
      <c r="S29" s="31" t="str">
        <f>VLOOKUP(E29,DEVOLUCIONES[],5,FALSE)</f>
        <v>HUXLEY</v>
      </c>
      <c r="T29" s="31" t="str">
        <f>VLOOKUP(E29,DEVOLUCIONES[],6,FALSE)</f>
        <v>HUXLEY</v>
      </c>
      <c r="U29" s="31" t="str">
        <f>VLOOKUP(E29,DEVOLUCIONES[],7,FALSE)</f>
        <v>EXOLGAN</v>
      </c>
      <c r="V29" s="32"/>
    </row>
    <row r="30" spans="1:22" ht="15" customHeight="1" x14ac:dyDescent="0.2">
      <c r="A30" s="41">
        <f t="shared" si="0"/>
        <v>9</v>
      </c>
      <c r="B30" s="22" t="s">
        <v>586</v>
      </c>
      <c r="C30" s="23" t="s">
        <v>529</v>
      </c>
      <c r="D30" s="24" t="s">
        <v>22</v>
      </c>
      <c r="E30" s="23" t="s">
        <v>29</v>
      </c>
      <c r="F30" s="42">
        <f t="shared" si="1"/>
        <v>44618.1875</v>
      </c>
      <c r="G30" s="26">
        <v>44618.1875</v>
      </c>
      <c r="H30" s="27">
        <v>44618.1875</v>
      </c>
      <c r="I30" s="28" t="s">
        <v>591</v>
      </c>
      <c r="J30" s="23" t="s">
        <v>25</v>
      </c>
      <c r="K30" s="23" t="s">
        <v>258</v>
      </c>
      <c r="L30" s="29">
        <f t="shared" si="2"/>
        <v>44624.1875</v>
      </c>
      <c r="M30" s="29">
        <f t="shared" si="3"/>
        <v>44620.1875</v>
      </c>
      <c r="N30" s="29">
        <f t="shared" si="4"/>
        <v>44624.1875</v>
      </c>
      <c r="O30" s="30" t="s">
        <v>590</v>
      </c>
      <c r="P30" s="31" t="s">
        <v>25</v>
      </c>
      <c r="Q30" s="31" t="s">
        <v>25</v>
      </c>
      <c r="R30" s="31" t="s">
        <v>25</v>
      </c>
      <c r="S30" s="31" t="s">
        <v>25</v>
      </c>
      <c r="T30" s="31" t="s">
        <v>25</v>
      </c>
      <c r="U30" s="31" t="s">
        <v>25</v>
      </c>
      <c r="V30" s="32"/>
    </row>
    <row r="31" spans="1:22" ht="15" customHeight="1" x14ac:dyDescent="0.2">
      <c r="A31" s="41">
        <f t="shared" si="0"/>
        <v>10</v>
      </c>
      <c r="B31" s="22" t="s">
        <v>496</v>
      </c>
      <c r="C31" s="23" t="s">
        <v>103</v>
      </c>
      <c r="D31" s="24" t="s">
        <v>41</v>
      </c>
      <c r="E31" s="23" t="s">
        <v>52</v>
      </c>
      <c r="F31" s="42">
        <f t="shared" si="1"/>
        <v>44619.347916666666</v>
      </c>
      <c r="G31" s="26">
        <v>44619.347916666666</v>
      </c>
      <c r="H31" s="27">
        <v>44619.347916666666</v>
      </c>
      <c r="I31" s="28"/>
      <c r="J31" s="23" t="s">
        <v>20</v>
      </c>
      <c r="K31" s="23" t="s">
        <v>258</v>
      </c>
      <c r="L31" s="29">
        <f t="shared" si="2"/>
        <v>44625.347916666666</v>
      </c>
      <c r="M31" s="29">
        <f t="shared" si="3"/>
        <v>44621.347916666666</v>
      </c>
      <c r="N31" s="29">
        <f t="shared" si="4"/>
        <v>44625.347916666666</v>
      </c>
      <c r="O31" s="30"/>
      <c r="P31" s="31" t="str">
        <f>VLOOKUP(E31,DEVOLUCIONES[],2,FALSE)</f>
        <v>EXOLGAN</v>
      </c>
      <c r="Q31" s="31" t="str">
        <f>VLOOKUP(E31,DEVOLUCIONES[],3,FALSE)</f>
        <v>EXOLGAN</v>
      </c>
      <c r="R31" s="31" t="str">
        <f>VLOOKUP(E31,DEVOLUCIONES[],4,FALSE)</f>
        <v>EXOLGAN</v>
      </c>
      <c r="S31" s="31" t="str">
        <f>VLOOKUP(E31,DEVOLUCIONES[],5,FALSE)</f>
        <v>HUXLEY</v>
      </c>
      <c r="T31" s="31" t="str">
        <f>VLOOKUP(E31,DEVOLUCIONES[],6,FALSE)</f>
        <v>HUXLEY</v>
      </c>
      <c r="U31" s="31" t="str">
        <f>VLOOKUP(E31,DEVOLUCIONES[],7,FALSE)</f>
        <v>EXOLGAN</v>
      </c>
      <c r="V31" s="32"/>
    </row>
    <row r="32" spans="1:22" ht="15" customHeight="1" x14ac:dyDescent="0.2">
      <c r="A32" s="41">
        <f t="shared" si="0"/>
        <v>10</v>
      </c>
      <c r="B32" s="22" t="s">
        <v>487</v>
      </c>
      <c r="C32" s="23" t="s">
        <v>88</v>
      </c>
      <c r="D32" s="24" t="s">
        <v>22</v>
      </c>
      <c r="E32" s="23" t="s">
        <v>70</v>
      </c>
      <c r="F32" s="42">
        <f t="shared" si="1"/>
        <v>44619.990972222222</v>
      </c>
      <c r="G32" s="26">
        <v>44619.990972222222</v>
      </c>
      <c r="H32" s="27">
        <v>44619.990972222222</v>
      </c>
      <c r="I32" s="28" t="s">
        <v>614</v>
      </c>
      <c r="J32" s="23" t="s">
        <v>23</v>
      </c>
      <c r="K32" s="23" t="s">
        <v>258</v>
      </c>
      <c r="L32" s="29">
        <f t="shared" si="2"/>
        <v>44625.990972222222</v>
      </c>
      <c r="M32" s="29">
        <f t="shared" si="3"/>
        <v>44621.990972222222</v>
      </c>
      <c r="N32" s="29">
        <f t="shared" si="4"/>
        <v>44625.990972222222</v>
      </c>
      <c r="O32" s="30" t="s">
        <v>615</v>
      </c>
      <c r="P32" s="31" t="str">
        <f>VLOOKUP(E32,DEVOLUCIONES[],2,FALSE)</f>
        <v>HUXLEY</v>
      </c>
      <c r="Q32" s="31" t="str">
        <f>VLOOKUP(E32,DEVOLUCIONES[],3,FALSE)</f>
        <v>TERBASA</v>
      </c>
      <c r="R32" s="31" t="str">
        <f>VLOOKUP(E32,DEVOLUCIONES[],4,FALSE)</f>
        <v>DEFIBE</v>
      </c>
      <c r="S32" s="31" t="str">
        <f>VLOOKUP(E32,DEVOLUCIONES[],5,FALSE)</f>
        <v>HUXLEY</v>
      </c>
      <c r="T32" s="31" t="str">
        <f>VLOOKUP(E32,DEVOLUCIONES[],6,FALSE)</f>
        <v>GAMMA MUGICA</v>
      </c>
      <c r="U32" s="31" t="str">
        <f>VLOOKUP(E32,DEVOLUCIONES[],7,FALSE)</f>
        <v>TERBASA</v>
      </c>
      <c r="V32" s="32"/>
    </row>
    <row r="33" spans="1:22" ht="15" customHeight="1" x14ac:dyDescent="0.2">
      <c r="A33" s="41">
        <f t="shared" si="0"/>
        <v>10</v>
      </c>
      <c r="B33" s="22" t="s">
        <v>586</v>
      </c>
      <c r="C33" s="23" t="s">
        <v>529</v>
      </c>
      <c r="D33" s="24" t="s">
        <v>22</v>
      </c>
      <c r="E33" s="23" t="s">
        <v>29</v>
      </c>
      <c r="F33" s="42">
        <f t="shared" si="1"/>
        <v>44620.25</v>
      </c>
      <c r="G33" s="26">
        <v>44620.25</v>
      </c>
      <c r="H33" s="27">
        <v>44620.25</v>
      </c>
      <c r="I33" s="28" t="s">
        <v>592</v>
      </c>
      <c r="J33" s="23" t="s">
        <v>40</v>
      </c>
      <c r="K33" s="23" t="s">
        <v>258</v>
      </c>
      <c r="L33" s="29">
        <f t="shared" si="2"/>
        <v>44626.25</v>
      </c>
      <c r="M33" s="29">
        <f t="shared" si="3"/>
        <v>44622.25</v>
      </c>
      <c r="N33" s="29">
        <f t="shared" si="4"/>
        <v>44626.25</v>
      </c>
      <c r="O33" s="30" t="s">
        <v>590</v>
      </c>
      <c r="P33" s="31" t="s">
        <v>40</v>
      </c>
      <c r="Q33" s="31" t="s">
        <v>40</v>
      </c>
      <c r="R33" s="31" t="s">
        <v>40</v>
      </c>
      <c r="S33" s="31" t="s">
        <v>40</v>
      </c>
      <c r="T33" s="31" t="s">
        <v>40</v>
      </c>
      <c r="U33" s="31" t="s">
        <v>40</v>
      </c>
      <c r="V33" s="32"/>
    </row>
    <row r="34" spans="1:22" ht="15" customHeight="1" x14ac:dyDescent="0.2">
      <c r="A34" s="41">
        <f t="shared" si="0"/>
        <v>10</v>
      </c>
      <c r="B34" s="22" t="s">
        <v>471</v>
      </c>
      <c r="C34" s="23" t="s">
        <v>472</v>
      </c>
      <c r="D34" s="24" t="s">
        <v>24</v>
      </c>
      <c r="E34" s="23" t="s">
        <v>4</v>
      </c>
      <c r="F34" s="42">
        <f t="shared" si="1"/>
        <v>44621.150694444441</v>
      </c>
      <c r="G34" s="26">
        <v>44621.150694444441</v>
      </c>
      <c r="H34" s="27">
        <v>44621.150694444441</v>
      </c>
      <c r="I34" s="28" t="s">
        <v>612</v>
      </c>
      <c r="J34" s="23" t="s">
        <v>23</v>
      </c>
      <c r="K34" s="23" t="s">
        <v>258</v>
      </c>
      <c r="L34" s="29">
        <f t="shared" si="2"/>
        <v>44627.150694444441</v>
      </c>
      <c r="M34" s="29">
        <f t="shared" si="3"/>
        <v>44623.150694444441</v>
      </c>
      <c r="N34" s="29">
        <f t="shared" si="4"/>
        <v>44627.150694444441</v>
      </c>
      <c r="O34" s="30" t="s">
        <v>613</v>
      </c>
      <c r="P34" s="31" t="str">
        <f>VLOOKUP(E34,DEVOLUCIONES[],2,FALSE)</f>
        <v>DEFIBE</v>
      </c>
      <c r="Q34" s="31" t="str">
        <f>VLOOKUP(E34,DEVOLUCIONES[],3,FALSE)</f>
        <v>TERBASA</v>
      </c>
      <c r="R34" s="31" t="str">
        <f>VLOOKUP(E34,DEVOLUCIONES[],4,FALSE)</f>
        <v>GAMMA MUGICA</v>
      </c>
      <c r="S34" s="31" t="str">
        <f>VLOOKUP(E34,DEVOLUCIONES[],5,FALSE)</f>
        <v>HUXLEY</v>
      </c>
      <c r="T34" s="31" t="str">
        <f>VLOOKUP(E34,DEVOLUCIONES[],6,FALSE)</f>
        <v>HUXLEY</v>
      </c>
      <c r="U34" s="31" t="str">
        <f>VLOOKUP(E34,DEVOLUCIONES[],7,FALSE)</f>
        <v>TERBASA</v>
      </c>
      <c r="V34" s="32"/>
    </row>
    <row r="35" spans="1:22" ht="15" customHeight="1" x14ac:dyDescent="0.2">
      <c r="A35" s="41">
        <f t="shared" si="0"/>
        <v>10</v>
      </c>
      <c r="B35" s="22" t="s">
        <v>582</v>
      </c>
      <c r="C35" s="23" t="s">
        <v>302</v>
      </c>
      <c r="D35" s="24" t="s">
        <v>45</v>
      </c>
      <c r="E35" s="23" t="s">
        <v>52</v>
      </c>
      <c r="F35" s="42">
        <f t="shared" si="1"/>
        <v>44621.695138888892</v>
      </c>
      <c r="G35" s="26">
        <v>44621.695138888892</v>
      </c>
      <c r="H35" s="27">
        <v>44621.695138888892</v>
      </c>
      <c r="I35" s="28" t="s">
        <v>597</v>
      </c>
      <c r="J35" s="23" t="s">
        <v>20</v>
      </c>
      <c r="K35" s="23" t="s">
        <v>258</v>
      </c>
      <c r="L35" s="29">
        <f t="shared" si="2"/>
        <v>44627.695138888892</v>
      </c>
      <c r="M35" s="29">
        <f t="shared" si="3"/>
        <v>44623.695138888892</v>
      </c>
      <c r="N35" s="29">
        <f t="shared" si="4"/>
        <v>44627.695138888892</v>
      </c>
      <c r="O35" s="30" t="s">
        <v>598</v>
      </c>
      <c r="P35" s="31" t="str">
        <f>VLOOKUP(E35,DEVOLUCIONES[],2,FALSE)</f>
        <v>EXOLGAN</v>
      </c>
      <c r="Q35" s="31" t="str">
        <f>VLOOKUP(E35,DEVOLUCIONES[],3,FALSE)</f>
        <v>EXOLGAN</v>
      </c>
      <c r="R35" s="31" t="str">
        <f>VLOOKUP(E35,DEVOLUCIONES[],4,FALSE)</f>
        <v>EXOLGAN</v>
      </c>
      <c r="S35" s="31" t="str">
        <f>VLOOKUP(E35,DEVOLUCIONES[],5,FALSE)</f>
        <v>HUXLEY</v>
      </c>
      <c r="T35" s="31" t="str">
        <f>VLOOKUP(E35,DEVOLUCIONES[],6,FALSE)</f>
        <v>HUXLEY</v>
      </c>
      <c r="U35" s="31" t="str">
        <f>VLOOKUP(E35,DEVOLUCIONES[],7,FALSE)</f>
        <v>EXOLGAN</v>
      </c>
      <c r="V35" s="32"/>
    </row>
    <row r="36" spans="1:22" ht="15" customHeight="1" x14ac:dyDescent="0.2">
      <c r="A36" s="41">
        <f t="shared" si="0"/>
        <v>10</v>
      </c>
      <c r="B36" s="22" t="s">
        <v>493</v>
      </c>
      <c r="C36" s="23" t="s">
        <v>33</v>
      </c>
      <c r="D36" s="24" t="s">
        <v>198</v>
      </c>
      <c r="E36" s="23" t="s">
        <v>26</v>
      </c>
      <c r="F36" s="42">
        <f t="shared" si="1"/>
        <v>44622.695138888892</v>
      </c>
      <c r="G36" s="26">
        <v>44622.695138888892</v>
      </c>
      <c r="H36" s="27">
        <v>44622.695138888892</v>
      </c>
      <c r="I36" s="28" t="s">
        <v>599</v>
      </c>
      <c r="J36" s="23" t="s">
        <v>23</v>
      </c>
      <c r="K36" s="23" t="s">
        <v>258</v>
      </c>
      <c r="L36" s="29">
        <f t="shared" si="2"/>
        <v>44628.695138888892</v>
      </c>
      <c r="M36" s="29">
        <f t="shared" si="3"/>
        <v>44624.695138888892</v>
      </c>
      <c r="N36" s="29">
        <f t="shared" si="4"/>
        <v>44628.695138888892</v>
      </c>
      <c r="O36" s="30" t="s">
        <v>600</v>
      </c>
      <c r="P36" s="31" t="str">
        <f>VLOOKUP(E36,DEVOLUCIONES[],2,FALSE)</f>
        <v>TRP</v>
      </c>
      <c r="Q36" s="31" t="str">
        <f>VLOOKUP(E36,DEVOLUCIONES[],3,FALSE)</f>
        <v>TRP</v>
      </c>
      <c r="R36" s="31" t="str">
        <f>VLOOKUP(E36,DEVOLUCIONES[],4,FALSE)</f>
        <v>TRP</v>
      </c>
      <c r="S36" s="31" t="str">
        <f>VLOOKUP(E36,DEVOLUCIONES[],5,FALSE)</f>
        <v>TRP</v>
      </c>
      <c r="T36" s="31" t="str">
        <f>VLOOKUP(E36,DEVOLUCIONES[],6,FALSE)</f>
        <v>TRP</v>
      </c>
      <c r="U36" s="31" t="str">
        <f>VLOOKUP(E36,DEVOLUCIONES[],7,FALSE)</f>
        <v>TRP</v>
      </c>
      <c r="V36" s="32"/>
    </row>
    <row r="37" spans="1:22" ht="15" customHeight="1" x14ac:dyDescent="0.2">
      <c r="A37" s="41">
        <f t="shared" si="0"/>
        <v>10</v>
      </c>
      <c r="B37" s="22" t="s">
        <v>568</v>
      </c>
      <c r="C37" s="23" t="s">
        <v>185</v>
      </c>
      <c r="D37" s="24" t="s">
        <v>24</v>
      </c>
      <c r="E37" s="23" t="s">
        <v>29</v>
      </c>
      <c r="F37" s="42">
        <f t="shared" si="1"/>
        <v>44623.745833333334</v>
      </c>
      <c r="G37" s="26">
        <v>44623.745833333334</v>
      </c>
      <c r="H37" s="27">
        <v>44623.745833333334</v>
      </c>
      <c r="I37" s="28" t="s">
        <v>593</v>
      </c>
      <c r="J37" s="23" t="s">
        <v>25</v>
      </c>
      <c r="K37" s="23" t="s">
        <v>258</v>
      </c>
      <c r="L37" s="29">
        <f t="shared" si="2"/>
        <v>44629.745833333334</v>
      </c>
      <c r="M37" s="29">
        <f t="shared" si="3"/>
        <v>44625.745833333334</v>
      </c>
      <c r="N37" s="29">
        <f t="shared" si="4"/>
        <v>44629.745833333334</v>
      </c>
      <c r="O37" s="30" t="s">
        <v>594</v>
      </c>
      <c r="P37" s="31" t="s">
        <v>25</v>
      </c>
      <c r="Q37" s="31" t="s">
        <v>25</v>
      </c>
      <c r="R37" s="31" t="s">
        <v>25</v>
      </c>
      <c r="S37" s="31" t="s">
        <v>25</v>
      </c>
      <c r="T37" s="31" t="s">
        <v>25</v>
      </c>
      <c r="U37" s="31" t="s">
        <v>25</v>
      </c>
      <c r="V37" s="32"/>
    </row>
    <row r="38" spans="1:22" ht="15" customHeight="1" x14ac:dyDescent="0.2">
      <c r="A38" s="41">
        <f t="shared" si="0"/>
        <v>10</v>
      </c>
      <c r="B38" s="22" t="s">
        <v>568</v>
      </c>
      <c r="C38" s="23" t="s">
        <v>185</v>
      </c>
      <c r="D38" s="24" t="s">
        <v>24</v>
      </c>
      <c r="E38" s="23" t="s">
        <v>29</v>
      </c>
      <c r="F38" s="42">
        <f t="shared" si="1"/>
        <v>44625.473611111112</v>
      </c>
      <c r="G38" s="26">
        <v>44625.473611111112</v>
      </c>
      <c r="H38" s="27">
        <v>44625.473611111112</v>
      </c>
      <c r="I38" s="28" t="s">
        <v>601</v>
      </c>
      <c r="J38" s="23" t="s">
        <v>40</v>
      </c>
      <c r="K38" s="23" t="s">
        <v>258</v>
      </c>
      <c r="L38" s="29">
        <f t="shared" si="2"/>
        <v>44631.473611111112</v>
      </c>
      <c r="M38" s="29">
        <f t="shared" si="3"/>
        <v>44627.473611111112</v>
      </c>
      <c r="N38" s="29">
        <f t="shared" si="4"/>
        <v>44631.473611111112</v>
      </c>
      <c r="O38" s="30" t="s">
        <v>594</v>
      </c>
      <c r="P38" s="31" t="s">
        <v>40</v>
      </c>
      <c r="Q38" s="31" t="s">
        <v>40</v>
      </c>
      <c r="R38" s="31" t="s">
        <v>40</v>
      </c>
      <c r="S38" s="31" t="s">
        <v>40</v>
      </c>
      <c r="T38" s="31" t="s">
        <v>40</v>
      </c>
      <c r="U38" s="31" t="s">
        <v>40</v>
      </c>
      <c r="V38" s="32"/>
    </row>
    <row r="39" spans="1:22" ht="15" customHeight="1" x14ac:dyDescent="0.2">
      <c r="A39" s="41">
        <f t="shared" si="0"/>
        <v>10</v>
      </c>
      <c r="B39" s="22" t="s">
        <v>519</v>
      </c>
      <c r="C39" s="23" t="s">
        <v>99</v>
      </c>
      <c r="D39" s="24" t="s">
        <v>198</v>
      </c>
      <c r="E39" s="23" t="s">
        <v>38</v>
      </c>
      <c r="F39" s="42">
        <f t="shared" si="1"/>
        <v>44625.95</v>
      </c>
      <c r="G39" s="26">
        <v>44625.95</v>
      </c>
      <c r="H39" s="27">
        <v>44625.95</v>
      </c>
      <c r="I39" s="28" t="s">
        <v>602</v>
      </c>
      <c r="J39" s="23" t="s">
        <v>20</v>
      </c>
      <c r="K39" s="23" t="s">
        <v>258</v>
      </c>
      <c r="L39" s="29">
        <f t="shared" si="2"/>
        <v>44631.95</v>
      </c>
      <c r="M39" s="29">
        <f t="shared" si="3"/>
        <v>44627.95</v>
      </c>
      <c r="N39" s="29">
        <f t="shared" si="4"/>
        <v>44631.95</v>
      </c>
      <c r="O39" s="30" t="s">
        <v>603</v>
      </c>
      <c r="P39" s="31" t="str">
        <f>VLOOKUP(E39,DEVOLUCIONES[],2,FALSE)</f>
        <v>EXOLGAN</v>
      </c>
      <c r="Q39" s="31" t="str">
        <f>VLOOKUP(E39,DEVOLUCIONES[],3,FALSE)</f>
        <v>EXOLGAN</v>
      </c>
      <c r="R39" s="31" t="str">
        <f>VLOOKUP(E39,DEVOLUCIONES[],4,FALSE)</f>
        <v>EXOLGAN</v>
      </c>
      <c r="S39" s="31" t="str">
        <f>VLOOKUP(E39,DEVOLUCIONES[],5,FALSE)</f>
        <v>HUXLEY</v>
      </c>
      <c r="T39" s="31" t="str">
        <f>VLOOKUP(E39,DEVOLUCIONES[],6,FALSE)</f>
        <v>HUXLEY</v>
      </c>
      <c r="U39" s="31" t="str">
        <f>VLOOKUP(E39,DEVOLUCIONES[],7,FALSE)</f>
        <v>EXOLGAN</v>
      </c>
      <c r="V39" s="32"/>
    </row>
    <row r="40" spans="1:22" ht="15" customHeight="1" x14ac:dyDescent="0.2">
      <c r="A40" s="41">
        <f t="shared" ref="A40:A62" si="5">WEEKNUM(G40)</f>
        <v>11</v>
      </c>
      <c r="B40" s="22" t="s">
        <v>570</v>
      </c>
      <c r="C40" s="23" t="s">
        <v>68</v>
      </c>
      <c r="D40" s="24" t="s">
        <v>22</v>
      </c>
      <c r="E40" s="23" t="s">
        <v>70</v>
      </c>
      <c r="F40" s="42">
        <f t="shared" ref="F40:F62" si="6">G40</f>
        <v>44626.908333333333</v>
      </c>
      <c r="G40" s="26">
        <v>44626.908333333333</v>
      </c>
      <c r="H40" s="27">
        <v>44626.908333333333</v>
      </c>
      <c r="I40" s="28" t="s">
        <v>604</v>
      </c>
      <c r="J40" s="23" t="s">
        <v>23</v>
      </c>
      <c r="K40" s="23" t="s">
        <v>258</v>
      </c>
      <c r="L40" s="29">
        <f t="shared" ref="L40:L62" si="7">+H40+6</f>
        <v>44632.908333333333</v>
      </c>
      <c r="M40" s="29">
        <f t="shared" ref="M40:M62" si="8">H40+2</f>
        <v>44628.908333333333</v>
      </c>
      <c r="N40" s="29">
        <f t="shared" ref="N40:N62" si="9">H40+6</f>
        <v>44632.908333333333</v>
      </c>
      <c r="O40" s="30"/>
      <c r="P40" s="31" t="str">
        <f>VLOOKUP(E40,DEVOLUCIONES[],2,FALSE)</f>
        <v>HUXLEY</v>
      </c>
      <c r="Q40" s="31" t="str">
        <f>VLOOKUP(E40,DEVOLUCIONES[],3,FALSE)</f>
        <v>TERBASA</v>
      </c>
      <c r="R40" s="31" t="str">
        <f>VLOOKUP(E40,DEVOLUCIONES[],4,FALSE)</f>
        <v>DEFIBE</v>
      </c>
      <c r="S40" s="31" t="str">
        <f>VLOOKUP(E40,DEVOLUCIONES[],5,FALSE)</f>
        <v>HUXLEY</v>
      </c>
      <c r="T40" s="31" t="str">
        <f>VLOOKUP(E40,DEVOLUCIONES[],6,FALSE)</f>
        <v>GAMMA MUGICA</v>
      </c>
      <c r="U40" s="31" t="str">
        <f>VLOOKUP(E40,DEVOLUCIONES[],7,FALSE)</f>
        <v>TERBASA</v>
      </c>
      <c r="V40" s="32"/>
    </row>
    <row r="41" spans="1:22" ht="15" customHeight="1" x14ac:dyDescent="0.2">
      <c r="A41" s="41">
        <f t="shared" si="5"/>
        <v>11</v>
      </c>
      <c r="B41" s="22" t="s">
        <v>574</v>
      </c>
      <c r="C41" s="23" t="s">
        <v>413</v>
      </c>
      <c r="D41" s="24" t="s">
        <v>41</v>
      </c>
      <c r="E41" s="23" t="s">
        <v>38</v>
      </c>
      <c r="F41" s="42">
        <f t="shared" si="6"/>
        <v>44629.343055555553</v>
      </c>
      <c r="G41" s="26">
        <v>44629.343055555553</v>
      </c>
      <c r="H41" s="27">
        <v>44629.343055555553</v>
      </c>
      <c r="I41" s="28" t="s">
        <v>609</v>
      </c>
      <c r="J41" s="23" t="s">
        <v>20</v>
      </c>
      <c r="K41" s="23" t="s">
        <v>258</v>
      </c>
      <c r="L41" s="29">
        <f t="shared" si="7"/>
        <v>44635.343055555553</v>
      </c>
      <c r="M41" s="29">
        <f t="shared" si="8"/>
        <v>44631.343055555553</v>
      </c>
      <c r="N41" s="29">
        <f t="shared" si="9"/>
        <v>44635.343055555553</v>
      </c>
      <c r="O41" s="30" t="s">
        <v>610</v>
      </c>
      <c r="P41" s="31" t="str">
        <f>VLOOKUP(E41,DEVOLUCIONES[],2,FALSE)</f>
        <v>EXOLGAN</v>
      </c>
      <c r="Q41" s="31" t="str">
        <f>VLOOKUP(E41,DEVOLUCIONES[],3,FALSE)</f>
        <v>EXOLGAN</v>
      </c>
      <c r="R41" s="31" t="str">
        <f>VLOOKUP(E41,DEVOLUCIONES[],4,FALSE)</f>
        <v>EXOLGAN</v>
      </c>
      <c r="S41" s="31" t="str">
        <f>VLOOKUP(E41,DEVOLUCIONES[],5,FALSE)</f>
        <v>HUXLEY</v>
      </c>
      <c r="T41" s="31" t="str">
        <f>VLOOKUP(E41,DEVOLUCIONES[],6,FALSE)</f>
        <v>HUXLEY</v>
      </c>
      <c r="U41" s="31" t="str">
        <f>VLOOKUP(E41,DEVOLUCIONES[],7,FALSE)</f>
        <v>EXOLGAN</v>
      </c>
      <c r="V41" s="32"/>
    </row>
    <row r="42" spans="1:22" ht="15" customHeight="1" x14ac:dyDescent="0.2">
      <c r="A42" s="41">
        <f t="shared" si="5"/>
        <v>11</v>
      </c>
      <c r="B42" s="22" t="s">
        <v>587</v>
      </c>
      <c r="C42" s="23" t="s">
        <v>529</v>
      </c>
      <c r="D42" s="24" t="s">
        <v>22</v>
      </c>
      <c r="E42" s="23" t="s">
        <v>29</v>
      </c>
      <c r="F42" s="42">
        <f t="shared" si="6"/>
        <v>44631.399305555555</v>
      </c>
      <c r="G42" s="26">
        <v>44631.399305555555</v>
      </c>
      <c r="H42" s="27">
        <v>44631.399305555555</v>
      </c>
      <c r="I42" s="28" t="s">
        <v>622</v>
      </c>
      <c r="J42" s="23" t="s">
        <v>25</v>
      </c>
      <c r="K42" s="23" t="s">
        <v>258</v>
      </c>
      <c r="L42" s="29">
        <f t="shared" si="7"/>
        <v>44637.399305555555</v>
      </c>
      <c r="M42" s="29">
        <f t="shared" si="8"/>
        <v>44633.399305555555</v>
      </c>
      <c r="N42" s="29">
        <f t="shared" si="9"/>
        <v>44637.399305555555</v>
      </c>
      <c r="O42" s="30" t="s">
        <v>611</v>
      </c>
      <c r="P42" s="31" t="s">
        <v>25</v>
      </c>
      <c r="Q42" s="31" t="s">
        <v>25</v>
      </c>
      <c r="R42" s="31" t="s">
        <v>25</v>
      </c>
      <c r="S42" s="31" t="s">
        <v>25</v>
      </c>
      <c r="T42" s="31" t="s">
        <v>25</v>
      </c>
      <c r="U42" s="31" t="s">
        <v>25</v>
      </c>
      <c r="V42" s="32"/>
    </row>
    <row r="43" spans="1:22" ht="15" customHeight="1" x14ac:dyDescent="0.2">
      <c r="A43" s="41">
        <f t="shared" si="5"/>
        <v>11</v>
      </c>
      <c r="B43" s="22" t="s">
        <v>583</v>
      </c>
      <c r="C43" s="23" t="s">
        <v>57</v>
      </c>
      <c r="D43" s="24" t="s">
        <v>62</v>
      </c>
      <c r="E43" s="23" t="s">
        <v>52</v>
      </c>
      <c r="F43" s="42">
        <f t="shared" si="6"/>
        <v>44632.352777777778</v>
      </c>
      <c r="G43" s="26">
        <v>44632.352777777778</v>
      </c>
      <c r="H43" s="27">
        <v>44632.352777777778</v>
      </c>
      <c r="I43" s="28" t="s">
        <v>620</v>
      </c>
      <c r="J43" s="23" t="s">
        <v>20</v>
      </c>
      <c r="K43" s="23" t="s">
        <v>258</v>
      </c>
      <c r="L43" s="29">
        <f t="shared" si="7"/>
        <v>44638.352777777778</v>
      </c>
      <c r="M43" s="29">
        <f t="shared" si="8"/>
        <v>44634.352777777778</v>
      </c>
      <c r="N43" s="29">
        <f t="shared" si="9"/>
        <v>44638.352777777778</v>
      </c>
      <c r="O43" s="30" t="s">
        <v>621</v>
      </c>
      <c r="P43" s="31" t="str">
        <f>VLOOKUP(E43,DEVOLUCIONES[],2,FALSE)</f>
        <v>EXOLGAN</v>
      </c>
      <c r="Q43" s="31" t="str">
        <f>VLOOKUP(E43,DEVOLUCIONES[],3,FALSE)</f>
        <v>EXOLGAN</v>
      </c>
      <c r="R43" s="31" t="str">
        <f>VLOOKUP(E43,DEVOLUCIONES[],4,FALSE)</f>
        <v>EXOLGAN</v>
      </c>
      <c r="S43" s="31" t="str">
        <f>VLOOKUP(E43,DEVOLUCIONES[],5,FALSE)</f>
        <v>HUXLEY</v>
      </c>
      <c r="T43" s="31" t="str">
        <f>VLOOKUP(E43,DEVOLUCIONES[],6,FALSE)</f>
        <v>HUXLEY</v>
      </c>
      <c r="U43" s="31" t="str">
        <f>VLOOKUP(E43,DEVOLUCIONES[],7,FALSE)</f>
        <v>EXOLGAN</v>
      </c>
      <c r="V43" s="32"/>
    </row>
    <row r="44" spans="1:22" ht="15" customHeight="1" x14ac:dyDescent="0.2">
      <c r="A44" s="41">
        <f t="shared" si="5"/>
        <v>11</v>
      </c>
      <c r="B44" s="22" t="s">
        <v>578</v>
      </c>
      <c r="C44" s="23" t="s">
        <v>35</v>
      </c>
      <c r="D44" s="24" t="s">
        <v>62</v>
      </c>
      <c r="E44" s="23" t="s">
        <v>26</v>
      </c>
      <c r="F44" s="42">
        <f t="shared" si="6"/>
        <v>44632.561111111114</v>
      </c>
      <c r="G44" s="26">
        <v>44632.561111111114</v>
      </c>
      <c r="H44" s="27">
        <v>44632.561111111114</v>
      </c>
      <c r="I44" s="28" t="s">
        <v>627</v>
      </c>
      <c r="J44" s="23" t="s">
        <v>23</v>
      </c>
      <c r="K44" s="23" t="s">
        <v>258</v>
      </c>
      <c r="L44" s="29">
        <f t="shared" si="7"/>
        <v>44638.561111111114</v>
      </c>
      <c r="M44" s="29">
        <f t="shared" si="8"/>
        <v>44634.561111111114</v>
      </c>
      <c r="N44" s="29">
        <f t="shared" si="9"/>
        <v>44638.561111111114</v>
      </c>
      <c r="O44" s="30" t="s">
        <v>628</v>
      </c>
      <c r="P44" s="31" t="str">
        <f>VLOOKUP(E44,DEVOLUCIONES[],2,FALSE)</f>
        <v>TRP</v>
      </c>
      <c r="Q44" s="31" t="str">
        <f>VLOOKUP(E44,DEVOLUCIONES[],3,FALSE)</f>
        <v>TRP</v>
      </c>
      <c r="R44" s="31" t="str">
        <f>VLOOKUP(E44,DEVOLUCIONES[],4,FALSE)</f>
        <v>TRP</v>
      </c>
      <c r="S44" s="31" t="str">
        <f>VLOOKUP(E44,DEVOLUCIONES[],5,FALSE)</f>
        <v>TRP</v>
      </c>
      <c r="T44" s="31" t="str">
        <f>VLOOKUP(E44,DEVOLUCIONES[],6,FALSE)</f>
        <v>TRP</v>
      </c>
      <c r="U44" s="31" t="str">
        <f>VLOOKUP(E44,DEVOLUCIONES[],7,FALSE)</f>
        <v>TRP</v>
      </c>
      <c r="V44" s="32"/>
    </row>
    <row r="45" spans="1:22" ht="15" customHeight="1" x14ac:dyDescent="0.2">
      <c r="A45" s="41">
        <f t="shared" si="5"/>
        <v>12</v>
      </c>
      <c r="B45" s="22" t="s">
        <v>575</v>
      </c>
      <c r="C45" s="23" t="s">
        <v>415</v>
      </c>
      <c r="D45" s="24" t="s">
        <v>36</v>
      </c>
      <c r="E45" s="23" t="s">
        <v>38</v>
      </c>
      <c r="F45" s="42">
        <f t="shared" si="6"/>
        <v>44633.353472222225</v>
      </c>
      <c r="G45" s="26">
        <v>44633.353472222225</v>
      </c>
      <c r="H45" s="27">
        <v>44633.353472222225</v>
      </c>
      <c r="I45" s="28" t="s">
        <v>623</v>
      </c>
      <c r="J45" s="23" t="s">
        <v>20</v>
      </c>
      <c r="K45" s="23" t="s">
        <v>258</v>
      </c>
      <c r="L45" s="29">
        <f t="shared" si="7"/>
        <v>44639.353472222225</v>
      </c>
      <c r="M45" s="29">
        <f t="shared" si="8"/>
        <v>44635.353472222225</v>
      </c>
      <c r="N45" s="29">
        <f t="shared" si="9"/>
        <v>44639.353472222225</v>
      </c>
      <c r="O45" s="30" t="s">
        <v>624</v>
      </c>
      <c r="P45" s="31" t="str">
        <f>VLOOKUP(E45,DEVOLUCIONES[],2,FALSE)</f>
        <v>EXOLGAN</v>
      </c>
      <c r="Q45" s="31" t="str">
        <f>VLOOKUP(E45,DEVOLUCIONES[],3,FALSE)</f>
        <v>EXOLGAN</v>
      </c>
      <c r="R45" s="31" t="str">
        <f>VLOOKUP(E45,DEVOLUCIONES[],4,FALSE)</f>
        <v>EXOLGAN</v>
      </c>
      <c r="S45" s="31" t="str">
        <f>VLOOKUP(E45,DEVOLUCIONES[],5,FALSE)</f>
        <v>HUXLEY</v>
      </c>
      <c r="T45" s="31" t="str">
        <f>VLOOKUP(E45,DEVOLUCIONES[],6,FALSE)</f>
        <v>HUXLEY</v>
      </c>
      <c r="U45" s="31" t="str">
        <f>VLOOKUP(E45,DEVOLUCIONES[],7,FALSE)</f>
        <v>EXOLGAN</v>
      </c>
      <c r="V45" s="32"/>
    </row>
    <row r="46" spans="1:22" ht="15" customHeight="1" x14ac:dyDescent="0.2">
      <c r="A46" s="41">
        <f t="shared" si="5"/>
        <v>12</v>
      </c>
      <c r="B46" s="22" t="s">
        <v>608</v>
      </c>
      <c r="C46" s="23" t="s">
        <v>431</v>
      </c>
      <c r="D46" s="24" t="s">
        <v>24</v>
      </c>
      <c r="E46" s="23" t="s">
        <v>4</v>
      </c>
      <c r="F46" s="42">
        <f t="shared" si="6"/>
        <v>44633.470833333333</v>
      </c>
      <c r="G46" s="26">
        <v>44633.470833333333</v>
      </c>
      <c r="H46" s="34">
        <v>44633.470833333333</v>
      </c>
      <c r="I46" s="28" t="s">
        <v>625</v>
      </c>
      <c r="J46" s="23" t="s">
        <v>21</v>
      </c>
      <c r="K46" s="23" t="s">
        <v>258</v>
      </c>
      <c r="L46" s="29">
        <f t="shared" si="7"/>
        <v>44639.470833333333</v>
      </c>
      <c r="M46" s="29">
        <f t="shared" si="8"/>
        <v>44635.470833333333</v>
      </c>
      <c r="N46" s="29">
        <f t="shared" si="9"/>
        <v>44639.470833333333</v>
      </c>
      <c r="O46" s="30" t="s">
        <v>626</v>
      </c>
      <c r="P46" s="31" t="str">
        <f>VLOOKUP(E46,DEVOLUCIONES[],2,FALSE)</f>
        <v>DEFIBE</v>
      </c>
      <c r="Q46" s="31" t="str">
        <f>VLOOKUP(E46,DEVOLUCIONES[],3,FALSE)</f>
        <v>TERBASA</v>
      </c>
      <c r="R46" s="31" t="str">
        <f>VLOOKUP(E46,DEVOLUCIONES[],4,FALSE)</f>
        <v>GAMMA MUGICA</v>
      </c>
      <c r="S46" s="31" t="str">
        <f>VLOOKUP(E46,DEVOLUCIONES[],5,FALSE)</f>
        <v>HUXLEY</v>
      </c>
      <c r="T46" s="31" t="str">
        <f>VLOOKUP(E46,DEVOLUCIONES[],6,FALSE)</f>
        <v>HUXLEY</v>
      </c>
      <c r="U46" s="31" t="str">
        <f>VLOOKUP(E46,DEVOLUCIONES[],7,FALSE)</f>
        <v>TERBASA</v>
      </c>
      <c r="V46" s="32"/>
    </row>
    <row r="47" spans="1:22" ht="15" customHeight="1" x14ac:dyDescent="0.2">
      <c r="A47" s="41">
        <f t="shared" si="5"/>
        <v>12</v>
      </c>
      <c r="B47" s="22" t="s">
        <v>587</v>
      </c>
      <c r="C47" s="23" t="s">
        <v>529</v>
      </c>
      <c r="D47" s="24" t="s">
        <v>22</v>
      </c>
      <c r="E47" s="23" t="s">
        <v>29</v>
      </c>
      <c r="F47" s="42">
        <f t="shared" si="6"/>
        <v>44634.166666666664</v>
      </c>
      <c r="G47" s="26">
        <v>44634.166666666664</v>
      </c>
      <c r="H47" s="27">
        <v>44634.166666666664</v>
      </c>
      <c r="I47" s="28" t="s">
        <v>629</v>
      </c>
      <c r="J47" s="23" t="s">
        <v>40</v>
      </c>
      <c r="K47" s="23" t="s">
        <v>258</v>
      </c>
      <c r="L47" s="29">
        <f t="shared" si="7"/>
        <v>44640.166666666664</v>
      </c>
      <c r="M47" s="29">
        <f t="shared" si="8"/>
        <v>44636.166666666664</v>
      </c>
      <c r="N47" s="29">
        <f t="shared" si="9"/>
        <v>44640.166666666664</v>
      </c>
      <c r="O47" s="30" t="s">
        <v>611</v>
      </c>
      <c r="P47" s="31" t="s">
        <v>40</v>
      </c>
      <c r="Q47" s="31" t="s">
        <v>40</v>
      </c>
      <c r="R47" s="31" t="s">
        <v>40</v>
      </c>
      <c r="S47" s="31" t="s">
        <v>40</v>
      </c>
      <c r="T47" s="31" t="s">
        <v>40</v>
      </c>
      <c r="U47" s="31" t="s">
        <v>40</v>
      </c>
      <c r="V47" s="32"/>
    </row>
    <row r="48" spans="1:22" ht="15" customHeight="1" x14ac:dyDescent="0.2">
      <c r="A48" s="41">
        <f t="shared" si="5"/>
        <v>12</v>
      </c>
      <c r="B48" s="22" t="s">
        <v>571</v>
      </c>
      <c r="C48" s="23" t="s">
        <v>59</v>
      </c>
      <c r="D48" s="24" t="s">
        <v>24</v>
      </c>
      <c r="E48" s="23" t="s">
        <v>70</v>
      </c>
      <c r="F48" s="42">
        <f t="shared" si="6"/>
        <v>44635.216666666667</v>
      </c>
      <c r="G48" s="26">
        <v>44635.216666666667</v>
      </c>
      <c r="H48" s="27">
        <v>44635.216666666667</v>
      </c>
      <c r="I48" s="33" t="s">
        <v>630</v>
      </c>
      <c r="J48" s="23" t="s">
        <v>23</v>
      </c>
      <c r="K48" s="23" t="s">
        <v>258</v>
      </c>
      <c r="L48" s="29">
        <f t="shared" si="7"/>
        <v>44641.216666666667</v>
      </c>
      <c r="M48" s="29">
        <f t="shared" si="8"/>
        <v>44637.216666666667</v>
      </c>
      <c r="N48" s="29">
        <f t="shared" si="9"/>
        <v>44641.216666666667</v>
      </c>
      <c r="O48" s="30" t="s">
        <v>631</v>
      </c>
      <c r="P48" s="31" t="str">
        <f>VLOOKUP(E48,DEVOLUCIONES[],2,FALSE)</f>
        <v>HUXLEY</v>
      </c>
      <c r="Q48" s="31" t="str">
        <f>VLOOKUP(E48,DEVOLUCIONES[],3,FALSE)</f>
        <v>TERBASA</v>
      </c>
      <c r="R48" s="31" t="str">
        <f>VLOOKUP(E48,DEVOLUCIONES[],4,FALSE)</f>
        <v>DEFIBE</v>
      </c>
      <c r="S48" s="31" t="str">
        <f>VLOOKUP(E48,DEVOLUCIONES[],5,FALSE)</f>
        <v>HUXLEY</v>
      </c>
      <c r="T48" s="31" t="str">
        <f>VLOOKUP(E48,DEVOLUCIONES[],6,FALSE)</f>
        <v>GAMMA MUGICA</v>
      </c>
      <c r="U48" s="31" t="str">
        <f>VLOOKUP(E48,DEVOLUCIONES[],7,FALSE)</f>
        <v>TERBASA</v>
      </c>
      <c r="V48" s="21"/>
    </row>
    <row r="49" spans="1:22" ht="15" customHeight="1" x14ac:dyDescent="0.2">
      <c r="A49" s="41">
        <f t="shared" si="5"/>
        <v>12</v>
      </c>
      <c r="B49" s="22" t="s">
        <v>569</v>
      </c>
      <c r="C49" s="23" t="s">
        <v>185</v>
      </c>
      <c r="D49" s="24" t="s">
        <v>24</v>
      </c>
      <c r="E49" s="23" t="s">
        <v>29</v>
      </c>
      <c r="F49" s="42">
        <f t="shared" si="6"/>
        <v>44637.56527777778</v>
      </c>
      <c r="G49" s="26">
        <v>44637.56527777778</v>
      </c>
      <c r="H49" s="27">
        <v>44637.56527777778</v>
      </c>
      <c r="I49" s="28" t="s">
        <v>661</v>
      </c>
      <c r="J49" s="23" t="s">
        <v>25</v>
      </c>
      <c r="K49" s="23" t="s">
        <v>258</v>
      </c>
      <c r="L49" s="29">
        <f t="shared" si="7"/>
        <v>44643.56527777778</v>
      </c>
      <c r="M49" s="29">
        <f t="shared" si="8"/>
        <v>44639.56527777778</v>
      </c>
      <c r="N49" s="29">
        <f t="shared" si="9"/>
        <v>44643.56527777778</v>
      </c>
      <c r="O49" s="30" t="s">
        <v>632</v>
      </c>
      <c r="P49" s="31" t="s">
        <v>25</v>
      </c>
      <c r="Q49" s="31" t="s">
        <v>25</v>
      </c>
      <c r="R49" s="31" t="s">
        <v>25</v>
      </c>
      <c r="S49" s="31" t="s">
        <v>25</v>
      </c>
      <c r="T49" s="31" t="s">
        <v>25</v>
      </c>
      <c r="U49" s="31" t="s">
        <v>25</v>
      </c>
      <c r="V49" s="32"/>
    </row>
    <row r="50" spans="1:22" ht="15" customHeight="1" x14ac:dyDescent="0.2">
      <c r="A50" s="41">
        <f t="shared" si="5"/>
        <v>12</v>
      </c>
      <c r="B50" s="22" t="s">
        <v>605</v>
      </c>
      <c r="C50" s="23" t="s">
        <v>197</v>
      </c>
      <c r="D50" s="24" t="s">
        <v>24</v>
      </c>
      <c r="E50" s="23" t="s">
        <v>4</v>
      </c>
      <c r="F50" s="42">
        <f t="shared" si="6"/>
        <v>44637.916666666664</v>
      </c>
      <c r="G50" s="26">
        <v>44637.916666666664</v>
      </c>
      <c r="H50" s="27" t="s">
        <v>75</v>
      </c>
      <c r="I50" s="28"/>
      <c r="J50" s="23" t="s">
        <v>23</v>
      </c>
      <c r="K50" s="23" t="s">
        <v>258</v>
      </c>
      <c r="L50" s="29" t="e">
        <f t="shared" si="7"/>
        <v>#VALUE!</v>
      </c>
      <c r="M50" s="29" t="e">
        <f t="shared" si="8"/>
        <v>#VALUE!</v>
      </c>
      <c r="N50" s="29" t="e">
        <f t="shared" si="9"/>
        <v>#VALUE!</v>
      </c>
      <c r="O50" s="30"/>
      <c r="P50" s="31" t="str">
        <f>VLOOKUP(E50,DEVOLUCIONES[],2,FALSE)</f>
        <v>DEFIBE</v>
      </c>
      <c r="Q50" s="31" t="str">
        <f>VLOOKUP(E50,DEVOLUCIONES[],3,FALSE)</f>
        <v>TERBASA</v>
      </c>
      <c r="R50" s="31" t="str">
        <f>VLOOKUP(E50,DEVOLUCIONES[],4,FALSE)</f>
        <v>GAMMA MUGICA</v>
      </c>
      <c r="S50" s="31" t="str">
        <f>VLOOKUP(E50,DEVOLUCIONES[],5,FALSE)</f>
        <v>HUXLEY</v>
      </c>
      <c r="T50" s="31" t="str">
        <f>VLOOKUP(E50,DEVOLUCIONES[],6,FALSE)</f>
        <v>HUXLEY</v>
      </c>
      <c r="U50" s="31" t="str">
        <f>VLOOKUP(E50,DEVOLUCIONES[],7,FALSE)</f>
        <v>TERBASA</v>
      </c>
      <c r="V50" s="32"/>
    </row>
    <row r="51" spans="1:22" ht="15" customHeight="1" x14ac:dyDescent="0.2">
      <c r="A51" s="41">
        <f t="shared" si="5"/>
        <v>12</v>
      </c>
      <c r="B51" s="22" t="s">
        <v>569</v>
      </c>
      <c r="C51" s="23" t="s">
        <v>185</v>
      </c>
      <c r="D51" s="24" t="s">
        <v>24</v>
      </c>
      <c r="E51" s="23" t="s">
        <v>29</v>
      </c>
      <c r="F51" s="42">
        <f t="shared" si="6"/>
        <v>44639.038194444445</v>
      </c>
      <c r="G51" s="26">
        <v>44639.038194444445</v>
      </c>
      <c r="H51" s="27">
        <v>44639.208333333336</v>
      </c>
      <c r="I51" s="28" t="s">
        <v>668</v>
      </c>
      <c r="J51" s="23" t="s">
        <v>40</v>
      </c>
      <c r="K51" s="23" t="s">
        <v>258</v>
      </c>
      <c r="L51" s="29">
        <f t="shared" si="7"/>
        <v>44645.208333333336</v>
      </c>
      <c r="M51" s="29">
        <f t="shared" si="8"/>
        <v>44641.208333333336</v>
      </c>
      <c r="N51" s="29">
        <f t="shared" si="9"/>
        <v>44645.208333333336</v>
      </c>
      <c r="O51" s="30" t="s">
        <v>632</v>
      </c>
      <c r="P51" s="31" t="s">
        <v>40</v>
      </c>
      <c r="Q51" s="31" t="s">
        <v>40</v>
      </c>
      <c r="R51" s="31" t="s">
        <v>40</v>
      </c>
      <c r="S51" s="31" t="s">
        <v>40</v>
      </c>
      <c r="T51" s="31" t="s">
        <v>40</v>
      </c>
      <c r="U51" s="31" t="s">
        <v>40</v>
      </c>
      <c r="V51" s="32"/>
    </row>
    <row r="52" spans="1:22" ht="15" customHeight="1" x14ac:dyDescent="0.2">
      <c r="A52" s="41">
        <f t="shared" si="5"/>
        <v>13</v>
      </c>
      <c r="B52" s="22" t="s">
        <v>572</v>
      </c>
      <c r="C52" s="23" t="s">
        <v>71</v>
      </c>
      <c r="D52" s="24" t="s">
        <v>44</v>
      </c>
      <c r="E52" s="23" t="s">
        <v>70</v>
      </c>
      <c r="F52" s="42">
        <f t="shared" si="6"/>
        <v>44640.481249999997</v>
      </c>
      <c r="G52" s="26">
        <v>44640.481249999997</v>
      </c>
      <c r="H52" s="27">
        <v>44640.481249999997</v>
      </c>
      <c r="I52" s="28" t="s">
        <v>662</v>
      </c>
      <c r="J52" s="23" t="s">
        <v>23</v>
      </c>
      <c r="K52" s="23" t="s">
        <v>258</v>
      </c>
      <c r="L52" s="29">
        <f t="shared" si="7"/>
        <v>44646.481249999997</v>
      </c>
      <c r="M52" s="29">
        <f t="shared" si="8"/>
        <v>44642.481249999997</v>
      </c>
      <c r="N52" s="29">
        <f t="shared" si="9"/>
        <v>44646.481249999997</v>
      </c>
      <c r="O52" s="30" t="s">
        <v>663</v>
      </c>
      <c r="P52" s="31" t="str">
        <f>VLOOKUP(E52,DEVOLUCIONES[],2,FALSE)</f>
        <v>HUXLEY</v>
      </c>
      <c r="Q52" s="31" t="str">
        <f>VLOOKUP(E52,DEVOLUCIONES[],3,FALSE)</f>
        <v>TERBASA</v>
      </c>
      <c r="R52" s="31" t="str">
        <f>VLOOKUP(E52,DEVOLUCIONES[],4,FALSE)</f>
        <v>DEFIBE</v>
      </c>
      <c r="S52" s="31" t="str">
        <f>VLOOKUP(E52,DEVOLUCIONES[],5,FALSE)</f>
        <v>HUXLEY</v>
      </c>
      <c r="T52" s="31" t="str">
        <f>VLOOKUP(E52,DEVOLUCIONES[],6,FALSE)</f>
        <v>GAMMA MUGICA</v>
      </c>
      <c r="U52" s="31" t="str">
        <f>VLOOKUP(E52,DEVOLUCIONES[],7,FALSE)</f>
        <v>TERBASA</v>
      </c>
      <c r="V52" s="32"/>
    </row>
    <row r="53" spans="1:22" ht="15" customHeight="1" x14ac:dyDescent="0.2">
      <c r="A53" s="41">
        <f t="shared" si="5"/>
        <v>13</v>
      </c>
      <c r="B53" s="22" t="s">
        <v>579</v>
      </c>
      <c r="C53" s="23" t="s">
        <v>32</v>
      </c>
      <c r="D53" s="24" t="s">
        <v>62</v>
      </c>
      <c r="E53" s="23" t="s">
        <v>26</v>
      </c>
      <c r="F53" s="42">
        <f t="shared" si="6"/>
        <v>44641.954861111109</v>
      </c>
      <c r="G53" s="26">
        <v>44641.954861111109</v>
      </c>
      <c r="H53" s="27">
        <v>44641.954861111109</v>
      </c>
      <c r="I53" s="28" t="s">
        <v>666</v>
      </c>
      <c r="J53" s="23" t="s">
        <v>23</v>
      </c>
      <c r="K53" s="23" t="s">
        <v>258</v>
      </c>
      <c r="L53" s="29">
        <f t="shared" si="7"/>
        <v>44647.954861111109</v>
      </c>
      <c r="M53" s="29">
        <f t="shared" si="8"/>
        <v>44643.954861111109</v>
      </c>
      <c r="N53" s="29">
        <f t="shared" si="9"/>
        <v>44647.954861111109</v>
      </c>
      <c r="O53" s="30" t="s">
        <v>667</v>
      </c>
      <c r="P53" s="31" t="str">
        <f>VLOOKUP(E53,DEVOLUCIONES[],2,FALSE)</f>
        <v>TRP</v>
      </c>
      <c r="Q53" s="31" t="str">
        <f>VLOOKUP(E53,DEVOLUCIONES[],3,FALSE)</f>
        <v>TRP</v>
      </c>
      <c r="R53" s="31" t="str">
        <f>VLOOKUP(E53,DEVOLUCIONES[],4,FALSE)</f>
        <v>TRP</v>
      </c>
      <c r="S53" s="31" t="str">
        <f>VLOOKUP(E53,DEVOLUCIONES[],5,FALSE)</f>
        <v>TRP</v>
      </c>
      <c r="T53" s="31" t="str">
        <f>VLOOKUP(E53,DEVOLUCIONES[],6,FALSE)</f>
        <v>TRP</v>
      </c>
      <c r="U53" s="31" t="str">
        <f>VLOOKUP(E53,DEVOLUCIONES[],7,FALSE)</f>
        <v>TRP</v>
      </c>
      <c r="V53" s="43"/>
    </row>
    <row r="54" spans="1:22" ht="15" customHeight="1" x14ac:dyDescent="0.2">
      <c r="A54" s="41">
        <f t="shared" si="5"/>
        <v>13</v>
      </c>
      <c r="B54" s="22" t="s">
        <v>576</v>
      </c>
      <c r="C54" s="23" t="s">
        <v>441</v>
      </c>
      <c r="D54" s="24" t="s">
        <v>44</v>
      </c>
      <c r="E54" s="23" t="s">
        <v>38</v>
      </c>
      <c r="F54" s="42">
        <f t="shared" si="6"/>
        <v>44642.520138888889</v>
      </c>
      <c r="G54" s="26">
        <v>44642.520138888889</v>
      </c>
      <c r="H54" s="27">
        <v>44642.520138888889</v>
      </c>
      <c r="I54" s="28" t="s">
        <v>664</v>
      </c>
      <c r="J54" s="23" t="s">
        <v>20</v>
      </c>
      <c r="K54" s="23" t="s">
        <v>258</v>
      </c>
      <c r="L54" s="29">
        <f t="shared" si="7"/>
        <v>44648.520138888889</v>
      </c>
      <c r="M54" s="29">
        <f t="shared" si="8"/>
        <v>44644.520138888889</v>
      </c>
      <c r="N54" s="29">
        <f t="shared" si="9"/>
        <v>44648.520138888889</v>
      </c>
      <c r="O54" s="30" t="s">
        <v>665</v>
      </c>
      <c r="P54" s="31" t="str">
        <f>VLOOKUP(E54,DEVOLUCIONES[],2,FALSE)</f>
        <v>EXOLGAN</v>
      </c>
      <c r="Q54" s="31" t="str">
        <f>VLOOKUP(E54,DEVOLUCIONES[],3,FALSE)</f>
        <v>EXOLGAN</v>
      </c>
      <c r="R54" s="31" t="str">
        <f>VLOOKUP(E54,DEVOLUCIONES[],4,FALSE)</f>
        <v>EXOLGAN</v>
      </c>
      <c r="S54" s="31" t="str">
        <f>VLOOKUP(E54,DEVOLUCIONES[],5,FALSE)</f>
        <v>HUXLEY</v>
      </c>
      <c r="T54" s="31" t="str">
        <f>VLOOKUP(E54,DEVOLUCIONES[],6,FALSE)</f>
        <v>HUXLEY</v>
      </c>
      <c r="U54" s="31" t="str">
        <f>VLOOKUP(E54,DEVOLUCIONES[],7,FALSE)</f>
        <v>EXOLGAN</v>
      </c>
      <c r="V54" s="32"/>
    </row>
    <row r="55" spans="1:22" ht="15" customHeight="1" x14ac:dyDescent="0.2">
      <c r="A55" s="41">
        <f t="shared" si="5"/>
        <v>13</v>
      </c>
      <c r="B55" s="22" t="s">
        <v>588</v>
      </c>
      <c r="C55" s="23" t="s">
        <v>529</v>
      </c>
      <c r="D55" s="24" t="s">
        <v>22</v>
      </c>
      <c r="E55" s="23" t="s">
        <v>29</v>
      </c>
      <c r="F55" s="42">
        <f t="shared" si="6"/>
        <v>44644.186805555553</v>
      </c>
      <c r="G55" s="26">
        <v>44644.186805555553</v>
      </c>
      <c r="H55" s="27">
        <v>44644.186805555553</v>
      </c>
      <c r="I55" s="28" t="s">
        <v>675</v>
      </c>
      <c r="J55" s="23" t="s">
        <v>25</v>
      </c>
      <c r="K55" s="23" t="s">
        <v>258</v>
      </c>
      <c r="L55" s="29">
        <f t="shared" si="7"/>
        <v>44650.186805555553</v>
      </c>
      <c r="M55" s="29">
        <f t="shared" si="8"/>
        <v>44646.186805555553</v>
      </c>
      <c r="N55" s="29">
        <f t="shared" si="9"/>
        <v>44650.186805555553</v>
      </c>
      <c r="O55" s="30" t="s">
        <v>669</v>
      </c>
      <c r="P55" s="31" t="s">
        <v>25</v>
      </c>
      <c r="Q55" s="31" t="s">
        <v>25</v>
      </c>
      <c r="R55" s="31" t="s">
        <v>25</v>
      </c>
      <c r="S55" s="31" t="s">
        <v>25</v>
      </c>
      <c r="T55" s="31" t="s">
        <v>25</v>
      </c>
      <c r="U55" s="31" t="s">
        <v>25</v>
      </c>
      <c r="V55" s="32"/>
    </row>
    <row r="56" spans="1:22" ht="15" customHeight="1" x14ac:dyDescent="0.2">
      <c r="A56" s="41">
        <f t="shared" si="5"/>
        <v>13</v>
      </c>
      <c r="B56" s="22" t="s">
        <v>577</v>
      </c>
      <c r="C56" s="23" t="s">
        <v>297</v>
      </c>
      <c r="D56" s="23" t="s">
        <v>80</v>
      </c>
      <c r="E56" s="23" t="s">
        <v>38</v>
      </c>
      <c r="F56" s="42">
        <f t="shared" si="6"/>
        <v>44645.479166666664</v>
      </c>
      <c r="G56" s="35">
        <v>44645.479166666664</v>
      </c>
      <c r="H56" s="36">
        <v>44645.479166666664</v>
      </c>
      <c r="I56" s="88"/>
      <c r="J56" s="23" t="s">
        <v>20</v>
      </c>
      <c r="K56" s="23" t="s">
        <v>258</v>
      </c>
      <c r="L56" s="29">
        <f t="shared" si="7"/>
        <v>44651.479166666664</v>
      </c>
      <c r="M56" s="29">
        <f t="shared" si="8"/>
        <v>44647.479166666664</v>
      </c>
      <c r="N56" s="29">
        <f t="shared" si="9"/>
        <v>44651.479166666664</v>
      </c>
      <c r="O56" s="30" t="s">
        <v>672</v>
      </c>
      <c r="P56" s="31" t="str">
        <f>VLOOKUP(E56,DEVOLUCIONES[],2,FALSE)</f>
        <v>EXOLGAN</v>
      </c>
      <c r="Q56" s="31" t="str">
        <f>VLOOKUP(E56,DEVOLUCIONES[],3,FALSE)</f>
        <v>EXOLGAN</v>
      </c>
      <c r="R56" s="31" t="str">
        <f>VLOOKUP(E56,DEVOLUCIONES[],4,FALSE)</f>
        <v>EXOLGAN</v>
      </c>
      <c r="S56" s="31" t="str">
        <f>VLOOKUP(E56,DEVOLUCIONES[],5,FALSE)</f>
        <v>HUXLEY</v>
      </c>
      <c r="T56" s="31" t="str">
        <f>VLOOKUP(E56,DEVOLUCIONES[],6,FALSE)</f>
        <v>HUXLEY</v>
      </c>
      <c r="U56" s="31" t="str">
        <f>VLOOKUP(E56,DEVOLUCIONES[],7,FALSE)</f>
        <v>EXOLGAN</v>
      </c>
      <c r="V56" s="32"/>
    </row>
    <row r="57" spans="1:22" ht="15" customHeight="1" x14ac:dyDescent="0.2">
      <c r="A57" s="41">
        <f t="shared" si="5"/>
        <v>13</v>
      </c>
      <c r="B57" s="22" t="s">
        <v>606</v>
      </c>
      <c r="C57" s="23" t="s">
        <v>607</v>
      </c>
      <c r="D57" s="24" t="s">
        <v>24</v>
      </c>
      <c r="E57" s="23" t="s">
        <v>4</v>
      </c>
      <c r="F57" s="42">
        <f t="shared" si="6"/>
        <v>44645.508333333331</v>
      </c>
      <c r="G57" s="26">
        <v>44645.508333333331</v>
      </c>
      <c r="H57" s="34">
        <v>44645.508333333331</v>
      </c>
      <c r="I57" s="28" t="s">
        <v>674</v>
      </c>
      <c r="J57" s="23" t="s">
        <v>23</v>
      </c>
      <c r="K57" s="23" t="s">
        <v>258</v>
      </c>
      <c r="L57" s="29">
        <f t="shared" si="7"/>
        <v>44651.508333333331</v>
      </c>
      <c r="M57" s="29">
        <f t="shared" si="8"/>
        <v>44647.508333333331</v>
      </c>
      <c r="N57" s="29">
        <f t="shared" si="9"/>
        <v>44651.508333333331</v>
      </c>
      <c r="O57" s="30" t="s">
        <v>673</v>
      </c>
      <c r="P57" s="31" t="str">
        <f>VLOOKUP(E57,DEVOLUCIONES[],2,FALSE)</f>
        <v>DEFIBE</v>
      </c>
      <c r="Q57" s="31" t="str">
        <f>VLOOKUP(E57,DEVOLUCIONES[],3,FALSE)</f>
        <v>TERBASA</v>
      </c>
      <c r="R57" s="31" t="str">
        <f>VLOOKUP(E57,DEVOLUCIONES[],4,FALSE)</f>
        <v>GAMMA MUGICA</v>
      </c>
      <c r="S57" s="31" t="str">
        <f>VLOOKUP(E57,DEVOLUCIONES[],5,FALSE)</f>
        <v>HUXLEY</v>
      </c>
      <c r="T57" s="31" t="str">
        <f>VLOOKUP(E57,DEVOLUCIONES[],6,FALSE)</f>
        <v>HUXLEY</v>
      </c>
      <c r="U57" s="31" t="str">
        <f>VLOOKUP(E57,DEVOLUCIONES[],7,FALSE)</f>
        <v>TERBASA</v>
      </c>
      <c r="V57" s="32"/>
    </row>
    <row r="58" spans="1:22" ht="15" customHeight="1" x14ac:dyDescent="0.2">
      <c r="A58" s="41">
        <f t="shared" si="5"/>
        <v>13</v>
      </c>
      <c r="B58" s="22" t="s">
        <v>588</v>
      </c>
      <c r="C58" s="23" t="s">
        <v>529</v>
      </c>
      <c r="D58" s="24" t="s">
        <v>22</v>
      </c>
      <c r="E58" s="23" t="s">
        <v>29</v>
      </c>
      <c r="F58" s="42">
        <f t="shared" si="6"/>
        <v>44646.195138888892</v>
      </c>
      <c r="G58" s="26">
        <v>44646.195138888892</v>
      </c>
      <c r="H58" s="27">
        <v>44646.195138888892</v>
      </c>
      <c r="I58" s="28" t="s">
        <v>678</v>
      </c>
      <c r="J58" s="23" t="s">
        <v>40</v>
      </c>
      <c r="K58" s="23" t="s">
        <v>258</v>
      </c>
      <c r="L58" s="29">
        <f t="shared" si="7"/>
        <v>44652.195138888892</v>
      </c>
      <c r="M58" s="29">
        <f t="shared" si="8"/>
        <v>44648.195138888892</v>
      </c>
      <c r="N58" s="29">
        <f t="shared" si="9"/>
        <v>44652.195138888892</v>
      </c>
      <c r="O58" s="30" t="s">
        <v>669</v>
      </c>
      <c r="P58" s="31" t="s">
        <v>40</v>
      </c>
      <c r="Q58" s="31" t="s">
        <v>40</v>
      </c>
      <c r="R58" s="31" t="s">
        <v>40</v>
      </c>
      <c r="S58" s="31" t="s">
        <v>40</v>
      </c>
      <c r="T58" s="31" t="s">
        <v>40</v>
      </c>
      <c r="U58" s="31" t="s">
        <v>40</v>
      </c>
      <c r="V58" s="32"/>
    </row>
    <row r="59" spans="1:22" ht="15" customHeight="1" x14ac:dyDescent="0.2">
      <c r="A59" s="41">
        <f t="shared" si="5"/>
        <v>14</v>
      </c>
      <c r="B59" s="22" t="s">
        <v>584</v>
      </c>
      <c r="C59" s="23" t="s">
        <v>194</v>
      </c>
      <c r="D59" s="24" t="s">
        <v>36</v>
      </c>
      <c r="E59" s="23" t="s">
        <v>52</v>
      </c>
      <c r="F59" s="42">
        <f t="shared" si="6"/>
        <v>44647.051388888889</v>
      </c>
      <c r="G59" s="26">
        <v>44647.051388888889</v>
      </c>
      <c r="H59" s="27">
        <v>44647.051388888889</v>
      </c>
      <c r="I59" s="28" t="s">
        <v>670</v>
      </c>
      <c r="J59" s="23" t="s">
        <v>20</v>
      </c>
      <c r="K59" s="23" t="s">
        <v>258</v>
      </c>
      <c r="L59" s="29">
        <f t="shared" si="7"/>
        <v>44653.051388888889</v>
      </c>
      <c r="M59" s="29">
        <f t="shared" si="8"/>
        <v>44649.051388888889</v>
      </c>
      <c r="N59" s="29">
        <f t="shared" si="9"/>
        <v>44653.051388888889</v>
      </c>
      <c r="O59" s="30" t="s">
        <v>671</v>
      </c>
      <c r="P59" s="31" t="str">
        <f>VLOOKUP(E59,DEVOLUCIONES[],2,FALSE)</f>
        <v>EXOLGAN</v>
      </c>
      <c r="Q59" s="31" t="str">
        <f>VLOOKUP(E59,DEVOLUCIONES[],3,FALSE)</f>
        <v>EXOLGAN</v>
      </c>
      <c r="R59" s="31" t="str">
        <f>VLOOKUP(E59,DEVOLUCIONES[],4,FALSE)</f>
        <v>EXOLGAN</v>
      </c>
      <c r="S59" s="31" t="str">
        <f>VLOOKUP(E59,DEVOLUCIONES[],5,FALSE)</f>
        <v>HUXLEY</v>
      </c>
      <c r="T59" s="31" t="str">
        <f>VLOOKUP(E59,DEVOLUCIONES[],6,FALSE)</f>
        <v>HUXLEY</v>
      </c>
      <c r="U59" s="31" t="str">
        <f>VLOOKUP(E59,DEVOLUCIONES[],7,FALSE)</f>
        <v>EXOLGAN</v>
      </c>
      <c r="V59" s="21"/>
    </row>
    <row r="60" spans="1:22" ht="15" customHeight="1" x14ac:dyDescent="0.2">
      <c r="A60" s="41">
        <f t="shared" si="5"/>
        <v>14</v>
      </c>
      <c r="B60" s="22" t="s">
        <v>580</v>
      </c>
      <c r="C60" s="23" t="s">
        <v>31</v>
      </c>
      <c r="D60" s="24" t="s">
        <v>62</v>
      </c>
      <c r="E60" s="23" t="s">
        <v>26</v>
      </c>
      <c r="F60" s="42">
        <f t="shared" si="6"/>
        <v>44647.291666666664</v>
      </c>
      <c r="G60" s="26">
        <v>44647.291666666664</v>
      </c>
      <c r="H60" s="27" t="s">
        <v>75</v>
      </c>
      <c r="I60" s="28"/>
      <c r="J60" s="23" t="s">
        <v>23</v>
      </c>
      <c r="K60" s="23" t="s">
        <v>258</v>
      </c>
      <c r="L60" s="29" t="e">
        <f t="shared" si="7"/>
        <v>#VALUE!</v>
      </c>
      <c r="M60" s="29" t="e">
        <f t="shared" si="8"/>
        <v>#VALUE!</v>
      </c>
      <c r="N60" s="29" t="e">
        <f t="shared" si="9"/>
        <v>#VALUE!</v>
      </c>
      <c r="O60" s="30"/>
      <c r="P60" s="31" t="str">
        <f>VLOOKUP(E60,DEVOLUCIONES[],2,FALSE)</f>
        <v>TRP</v>
      </c>
      <c r="Q60" s="31" t="str">
        <f>VLOOKUP(E60,DEVOLUCIONES[],3,FALSE)</f>
        <v>TRP</v>
      </c>
      <c r="R60" s="31" t="str">
        <f>VLOOKUP(E60,DEVOLUCIONES[],4,FALSE)</f>
        <v>TRP</v>
      </c>
      <c r="S60" s="31" t="str">
        <f>VLOOKUP(E60,DEVOLUCIONES[],5,FALSE)</f>
        <v>TRP</v>
      </c>
      <c r="T60" s="31" t="str">
        <f>VLOOKUP(E60,DEVOLUCIONES[],6,FALSE)</f>
        <v>TRP</v>
      </c>
      <c r="U60" s="31" t="str">
        <f>VLOOKUP(E60,DEVOLUCIONES[],7,FALSE)</f>
        <v>TRP</v>
      </c>
      <c r="V60" s="32"/>
    </row>
    <row r="61" spans="1:22" ht="15" customHeight="1" x14ac:dyDescent="0.2">
      <c r="A61" s="41">
        <f t="shared" si="5"/>
        <v>14</v>
      </c>
      <c r="B61" s="22" t="s">
        <v>637</v>
      </c>
      <c r="C61" s="23" t="s">
        <v>185</v>
      </c>
      <c r="D61" s="24" t="s">
        <v>24</v>
      </c>
      <c r="E61" s="23" t="s">
        <v>29</v>
      </c>
      <c r="F61" s="42">
        <f t="shared" si="6"/>
        <v>44651.25</v>
      </c>
      <c r="G61" s="26">
        <v>44651.25</v>
      </c>
      <c r="H61" s="27"/>
      <c r="I61" s="28"/>
      <c r="J61" s="23" t="s">
        <v>25</v>
      </c>
      <c r="K61" s="23" t="s">
        <v>258</v>
      </c>
      <c r="L61" s="29">
        <f t="shared" si="7"/>
        <v>6</v>
      </c>
      <c r="M61" s="29">
        <f t="shared" si="8"/>
        <v>2</v>
      </c>
      <c r="N61" s="29">
        <f t="shared" si="9"/>
        <v>6</v>
      </c>
      <c r="O61" s="30" t="s">
        <v>676</v>
      </c>
      <c r="P61" s="31" t="s">
        <v>25</v>
      </c>
      <c r="Q61" s="31" t="s">
        <v>25</v>
      </c>
      <c r="R61" s="31" t="s">
        <v>25</v>
      </c>
      <c r="S61" s="31" t="s">
        <v>25</v>
      </c>
      <c r="T61" s="31" t="s">
        <v>25</v>
      </c>
      <c r="U61" s="31" t="s">
        <v>25</v>
      </c>
      <c r="V61" s="32"/>
    </row>
    <row r="62" spans="1:22" ht="15" customHeight="1" x14ac:dyDescent="0.2">
      <c r="A62" s="41">
        <f t="shared" si="5"/>
        <v>14</v>
      </c>
      <c r="B62" s="22" t="s">
        <v>573</v>
      </c>
      <c r="C62" s="23" t="s">
        <v>64</v>
      </c>
      <c r="D62" s="24"/>
      <c r="E62" s="23" t="s">
        <v>70</v>
      </c>
      <c r="F62" s="42">
        <f t="shared" si="6"/>
        <v>44652.166666666664</v>
      </c>
      <c r="G62" s="26">
        <v>44652.166666666664</v>
      </c>
      <c r="H62" s="27"/>
      <c r="I62" s="28"/>
      <c r="J62" s="23" t="s">
        <v>23</v>
      </c>
      <c r="K62" s="23" t="s">
        <v>258</v>
      </c>
      <c r="L62" s="29">
        <f t="shared" si="7"/>
        <v>6</v>
      </c>
      <c r="M62" s="29">
        <f t="shared" si="8"/>
        <v>2</v>
      </c>
      <c r="N62" s="29">
        <f t="shared" si="9"/>
        <v>6</v>
      </c>
      <c r="O62" s="30"/>
      <c r="P62" s="31" t="str">
        <f>VLOOKUP(E62,DEVOLUCIONES[],2,FALSE)</f>
        <v>HUXLEY</v>
      </c>
      <c r="Q62" s="31" t="str">
        <f>VLOOKUP(E62,DEVOLUCIONES[],3,FALSE)</f>
        <v>TERBASA</v>
      </c>
      <c r="R62" s="31" t="str">
        <f>VLOOKUP(E62,DEVOLUCIONES[],4,FALSE)</f>
        <v>DEFIBE</v>
      </c>
      <c r="S62" s="31" t="str">
        <f>VLOOKUP(E62,DEVOLUCIONES[],5,FALSE)</f>
        <v>HUXLEY</v>
      </c>
      <c r="T62" s="31" t="str">
        <f>VLOOKUP(E62,DEVOLUCIONES[],6,FALSE)</f>
        <v>GAMMA MUGICA</v>
      </c>
      <c r="U62" s="31" t="str">
        <f>VLOOKUP(E62,DEVOLUCIONES[],7,FALSE)</f>
        <v>TERBASA</v>
      </c>
      <c r="V62" s="32"/>
    </row>
  </sheetData>
  <autoFilter ref="A7:V60" xr:uid="{00000000-0009-0000-0000-000006000000}">
    <sortState xmlns:xlrd2="http://schemas.microsoft.com/office/spreadsheetml/2017/richdata2" ref="A8:V62">
      <sortCondition ref="G7:G60"/>
    </sortState>
  </autoFilter>
  <mergeCells count="5">
    <mergeCell ref="E1:R1"/>
    <mergeCell ref="B3:B4"/>
    <mergeCell ref="D6:E6"/>
    <mergeCell ref="L6:N6"/>
    <mergeCell ref="P6:U6"/>
  </mergeCells>
  <conditionalFormatting sqref="K1:K7 K63:K1048576 K9:K12 K26:K27 K23">
    <cfRule type="cellIs" dxfId="159" priority="95" operator="equal">
      <formula>"Electronico"</formula>
    </cfRule>
  </conditionalFormatting>
  <conditionalFormatting sqref="K8">
    <cfRule type="cellIs" dxfId="158" priority="93" operator="equal">
      <formula>"Electronico"</formula>
    </cfRule>
  </conditionalFormatting>
  <conditionalFormatting sqref="K13">
    <cfRule type="cellIs" dxfId="157" priority="57" operator="equal">
      <formula>"Electronico"</formula>
    </cfRule>
  </conditionalFormatting>
  <conditionalFormatting sqref="K14">
    <cfRule type="cellIs" dxfId="156" priority="56" operator="equal">
      <formula>"Electronico"</formula>
    </cfRule>
  </conditionalFormatting>
  <conditionalFormatting sqref="K15">
    <cfRule type="cellIs" dxfId="155" priority="55" operator="equal">
      <formula>"Electronico"</formula>
    </cfRule>
  </conditionalFormatting>
  <conditionalFormatting sqref="K16">
    <cfRule type="cellIs" dxfId="154" priority="53" operator="equal">
      <formula>"Electronico"</formula>
    </cfRule>
  </conditionalFormatting>
  <conditionalFormatting sqref="K17">
    <cfRule type="cellIs" dxfId="153" priority="52" operator="equal">
      <formula>"Electronico"</formula>
    </cfRule>
  </conditionalFormatting>
  <conditionalFormatting sqref="K18">
    <cfRule type="cellIs" dxfId="152" priority="51" operator="equal">
      <formula>"Electronico"</formula>
    </cfRule>
  </conditionalFormatting>
  <conditionalFormatting sqref="K19">
    <cfRule type="cellIs" dxfId="151" priority="50" operator="equal">
      <formula>"Electronico"</formula>
    </cfRule>
  </conditionalFormatting>
  <conditionalFormatting sqref="K29">
    <cfRule type="cellIs" dxfId="150" priority="38" operator="equal">
      <formula>"Electronico"</formula>
    </cfRule>
  </conditionalFormatting>
  <conditionalFormatting sqref="K20">
    <cfRule type="cellIs" dxfId="149" priority="48" operator="equal">
      <formula>"Electronico"</formula>
    </cfRule>
  </conditionalFormatting>
  <conditionalFormatting sqref="K21">
    <cfRule type="cellIs" dxfId="148" priority="47" operator="equal">
      <formula>"Electronico"</formula>
    </cfRule>
  </conditionalFormatting>
  <conditionalFormatting sqref="K22">
    <cfRule type="cellIs" dxfId="147" priority="46" operator="equal">
      <formula>"Electronico"</formula>
    </cfRule>
  </conditionalFormatting>
  <conditionalFormatting sqref="K24">
    <cfRule type="cellIs" dxfId="146" priority="43" operator="equal">
      <formula>"Electronico"</formula>
    </cfRule>
  </conditionalFormatting>
  <conditionalFormatting sqref="K25">
    <cfRule type="cellIs" dxfId="145" priority="41" operator="equal">
      <formula>"Electronico"</formula>
    </cfRule>
  </conditionalFormatting>
  <conditionalFormatting sqref="K28">
    <cfRule type="cellIs" dxfId="144" priority="39" operator="equal">
      <formula>"Electronico"</formula>
    </cfRule>
  </conditionalFormatting>
  <conditionalFormatting sqref="K30">
    <cfRule type="cellIs" dxfId="143" priority="37" operator="equal">
      <formula>"Electronico"</formula>
    </cfRule>
  </conditionalFormatting>
  <conditionalFormatting sqref="K31">
    <cfRule type="cellIs" dxfId="142" priority="36" operator="equal">
      <formula>"Electronico"</formula>
    </cfRule>
  </conditionalFormatting>
  <conditionalFormatting sqref="K32">
    <cfRule type="cellIs" dxfId="141" priority="33" operator="equal">
      <formula>"Electronico"</formula>
    </cfRule>
  </conditionalFormatting>
  <conditionalFormatting sqref="K33">
    <cfRule type="cellIs" dxfId="140" priority="32" operator="equal">
      <formula>"Electronico"</formula>
    </cfRule>
  </conditionalFormatting>
  <conditionalFormatting sqref="K34">
    <cfRule type="cellIs" dxfId="139" priority="31" operator="equal">
      <formula>"Electronico"</formula>
    </cfRule>
  </conditionalFormatting>
  <conditionalFormatting sqref="K35">
    <cfRule type="cellIs" dxfId="138" priority="30" operator="equal">
      <formula>"Electronico"</formula>
    </cfRule>
  </conditionalFormatting>
  <conditionalFormatting sqref="K36">
    <cfRule type="cellIs" dxfId="137" priority="29" operator="equal">
      <formula>"Electronico"</formula>
    </cfRule>
  </conditionalFormatting>
  <conditionalFormatting sqref="K37">
    <cfRule type="cellIs" dxfId="136" priority="28" operator="equal">
      <formula>"Electronico"</formula>
    </cfRule>
  </conditionalFormatting>
  <conditionalFormatting sqref="K38">
    <cfRule type="cellIs" dxfId="135" priority="27" operator="equal">
      <formula>"Electronico"</formula>
    </cfRule>
  </conditionalFormatting>
  <conditionalFormatting sqref="K39">
    <cfRule type="cellIs" dxfId="134" priority="26" operator="equal">
      <formula>"Electronico"</formula>
    </cfRule>
  </conditionalFormatting>
  <conditionalFormatting sqref="K40">
    <cfRule type="cellIs" dxfId="133" priority="25" operator="equal">
      <formula>"Electronico"</formula>
    </cfRule>
  </conditionalFormatting>
  <conditionalFormatting sqref="K41">
    <cfRule type="cellIs" dxfId="132" priority="24" operator="equal">
      <formula>"Electronico"</formula>
    </cfRule>
  </conditionalFormatting>
  <conditionalFormatting sqref="K42">
    <cfRule type="cellIs" dxfId="131" priority="23" operator="equal">
      <formula>"Electronico"</formula>
    </cfRule>
  </conditionalFormatting>
  <conditionalFormatting sqref="K43">
    <cfRule type="cellIs" dxfId="130" priority="22" operator="equal">
      <formula>"Electronico"</formula>
    </cfRule>
  </conditionalFormatting>
  <conditionalFormatting sqref="K44">
    <cfRule type="cellIs" dxfId="129" priority="21" operator="equal">
      <formula>"Electronico"</formula>
    </cfRule>
  </conditionalFormatting>
  <conditionalFormatting sqref="K45">
    <cfRule type="cellIs" dxfId="128" priority="20" operator="equal">
      <formula>"Electronico"</formula>
    </cfRule>
  </conditionalFormatting>
  <conditionalFormatting sqref="K46:K47">
    <cfRule type="cellIs" dxfId="127" priority="19" operator="equal">
      <formula>"Electronico"</formula>
    </cfRule>
  </conditionalFormatting>
  <conditionalFormatting sqref="K48">
    <cfRule type="cellIs" dxfId="126" priority="18" operator="equal">
      <formula>"Electronico"</formula>
    </cfRule>
  </conditionalFormatting>
  <conditionalFormatting sqref="K49">
    <cfRule type="cellIs" dxfId="125" priority="17" operator="equal">
      <formula>"Electronico"</formula>
    </cfRule>
  </conditionalFormatting>
  <conditionalFormatting sqref="K50">
    <cfRule type="cellIs" dxfId="124" priority="16" operator="equal">
      <formula>"Electronico"</formula>
    </cfRule>
  </conditionalFormatting>
  <conditionalFormatting sqref="K51">
    <cfRule type="cellIs" dxfId="123" priority="15" operator="equal">
      <formula>"Electronico"</formula>
    </cfRule>
  </conditionalFormatting>
  <conditionalFormatting sqref="K52">
    <cfRule type="cellIs" dxfId="122" priority="14" operator="equal">
      <formula>"Electronico"</formula>
    </cfRule>
  </conditionalFormatting>
  <conditionalFormatting sqref="K53">
    <cfRule type="cellIs" dxfId="121" priority="13" operator="equal">
      <formula>"Electronico"</formula>
    </cfRule>
  </conditionalFormatting>
  <conditionalFormatting sqref="K54">
    <cfRule type="cellIs" dxfId="120" priority="12" operator="equal">
      <formula>"Electronico"</formula>
    </cfRule>
  </conditionalFormatting>
  <conditionalFormatting sqref="K55">
    <cfRule type="cellIs" dxfId="119" priority="11" operator="equal">
      <formula>"Electronico"</formula>
    </cfRule>
  </conditionalFormatting>
  <conditionalFormatting sqref="K56">
    <cfRule type="cellIs" dxfId="118" priority="10" operator="equal">
      <formula>"Electronico"</formula>
    </cfRule>
  </conditionalFormatting>
  <conditionalFormatting sqref="K57">
    <cfRule type="cellIs" dxfId="117" priority="9" operator="equal">
      <formula>"Electronico"</formula>
    </cfRule>
  </conditionalFormatting>
  <conditionalFormatting sqref="K58">
    <cfRule type="cellIs" dxfId="116" priority="8" operator="equal">
      <formula>"Electronico"</formula>
    </cfRule>
  </conditionalFormatting>
  <conditionalFormatting sqref="K59">
    <cfRule type="cellIs" dxfId="115" priority="7" operator="equal">
      <formula>"Electronico"</formula>
    </cfRule>
  </conditionalFormatting>
  <conditionalFormatting sqref="K60">
    <cfRule type="cellIs" dxfId="114" priority="6" operator="equal">
      <formula>"Electronico"</formula>
    </cfRule>
  </conditionalFormatting>
  <conditionalFormatting sqref="K61">
    <cfRule type="cellIs" dxfId="113" priority="2" operator="equal">
      <formula>"Electronico"</formula>
    </cfRule>
  </conditionalFormatting>
  <conditionalFormatting sqref="K62">
    <cfRule type="cellIs" dxfId="112" priority="1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94E7-E174-46A8-9929-A12D7393A100}">
  <sheetPr codeName="Hoja2"/>
  <dimension ref="A1:V40"/>
  <sheetViews>
    <sheetView tabSelected="1" zoomScaleNormal="100" workbookViewId="0">
      <pane ySplit="7" topLeftCell="A8" activePane="bottomLeft" state="frozen"/>
      <selection pane="bottomLeft" activeCell="F12" sqref="F12"/>
    </sheetView>
  </sheetViews>
  <sheetFormatPr defaultColWidth="9.140625" defaultRowHeight="15" customHeight="1" x14ac:dyDescent="0.2"/>
  <cols>
    <col min="1" max="1" width="4.5703125" style="9" customWidth="1"/>
    <col min="2" max="2" width="28.85546875" style="9" bestFit="1" customWidth="1"/>
    <col min="3" max="3" width="21.85546875" style="9" customWidth="1"/>
    <col min="4" max="4" width="14.28515625" style="9" bestFit="1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4.140625" style="9" bestFit="1" customWidth="1"/>
    <col min="10" max="10" width="12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6" width="16.28515625" style="9" bestFit="1" customWidth="1"/>
    <col min="17" max="18" width="20.7109375" style="9" bestFit="1" customWidth="1"/>
    <col min="19" max="19" width="10" style="9" bestFit="1" customWidth="1"/>
    <col min="20" max="20" width="16.28515625" style="9" bestFit="1" customWidth="1"/>
    <col min="21" max="21" width="13.28515625" style="9" bestFit="1" customWidth="1"/>
    <col min="22" max="22" width="23.140625" style="9" bestFit="1" customWidth="1"/>
    <col min="23" max="23" width="9.140625" style="9"/>
    <col min="24" max="24" width="9.140625" style="9" customWidth="1"/>
    <col min="25" max="16384" width="9.140625" style="9"/>
  </cols>
  <sheetData>
    <row r="1" spans="1:22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"/>
      <c r="T1" s="6"/>
      <c r="U1" s="5"/>
    </row>
    <row r="2" spans="1:22" ht="14.25" customHeight="1" x14ac:dyDescent="1.05">
      <c r="A2" s="8"/>
      <c r="B2" s="3"/>
      <c r="C2" s="3"/>
      <c r="D2" s="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7"/>
      <c r="T2" s="6"/>
      <c r="U2" s="5"/>
    </row>
    <row r="3" spans="1:22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260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80"/>
      <c r="L3" s="80"/>
      <c r="M3" s="80"/>
      <c r="N3" s="80"/>
      <c r="O3" s="80"/>
      <c r="P3" s="80"/>
      <c r="Q3" s="80"/>
      <c r="R3" s="80"/>
      <c r="S3" s="7"/>
      <c r="T3" s="6"/>
      <c r="U3" s="5"/>
    </row>
    <row r="4" spans="1:22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249</v>
      </c>
      <c r="I4" s="75" t="s">
        <v>262</v>
      </c>
      <c r="J4" s="75" t="s">
        <v>262</v>
      </c>
      <c r="K4" s="80"/>
      <c r="L4" s="80"/>
      <c r="M4" s="80"/>
      <c r="N4" s="80"/>
      <c r="O4" s="80"/>
      <c r="P4" s="80"/>
      <c r="Q4" s="80"/>
      <c r="R4" s="80"/>
      <c r="S4" s="7"/>
      <c r="T4" s="6"/>
      <c r="U4" s="5"/>
    </row>
    <row r="5" spans="1:22" ht="15" customHeight="1" thickBot="1" x14ac:dyDescent="1.1000000000000001">
      <c r="A5" s="8"/>
      <c r="B5" s="3"/>
      <c r="C5" s="3"/>
      <c r="D5" s="4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"/>
      <c r="T5" s="6"/>
      <c r="U5" s="5"/>
    </row>
    <row r="6" spans="1:22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83" t="s">
        <v>16</v>
      </c>
      <c r="K6" s="81"/>
      <c r="L6" s="112" t="s">
        <v>6</v>
      </c>
      <c r="M6" s="113"/>
      <c r="N6" s="114"/>
      <c r="O6" s="82"/>
      <c r="P6" s="112" t="s">
        <v>10</v>
      </c>
      <c r="Q6" s="113"/>
      <c r="R6" s="113"/>
      <c r="S6" s="113"/>
      <c r="T6" s="113"/>
      <c r="U6" s="114"/>
    </row>
    <row r="7" spans="1:22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616</v>
      </c>
      <c r="T7" s="27" t="s">
        <v>617</v>
      </c>
      <c r="U7" s="27" t="s">
        <v>66</v>
      </c>
      <c r="V7" s="41" t="s">
        <v>18</v>
      </c>
    </row>
    <row r="8" spans="1:22" ht="15" customHeight="1" x14ac:dyDescent="0.2">
      <c r="A8" s="41">
        <f>WEEKNUM(G8)</f>
        <v>14</v>
      </c>
      <c r="B8" s="22" t="s">
        <v>573</v>
      </c>
      <c r="C8" s="23" t="s">
        <v>64</v>
      </c>
      <c r="D8" s="24"/>
      <c r="E8" s="23" t="s">
        <v>70</v>
      </c>
      <c r="F8" s="42">
        <f>G8</f>
        <v>44652.166666666664</v>
      </c>
      <c r="G8" s="26">
        <v>44652.166666666664</v>
      </c>
      <c r="H8" s="27"/>
      <c r="I8" s="28"/>
      <c r="J8" s="23" t="s">
        <v>23</v>
      </c>
      <c r="K8" s="23" t="s">
        <v>258</v>
      </c>
      <c r="L8" s="29">
        <f>+H8+6</f>
        <v>6</v>
      </c>
      <c r="M8" s="29">
        <f>H8+2</f>
        <v>2</v>
      </c>
      <c r="N8" s="29">
        <f>H8+6</f>
        <v>6</v>
      </c>
      <c r="O8" s="30"/>
      <c r="P8" s="31" t="str">
        <f>VLOOKUP(E8,DEVOLUCIONES[],2,FALSE)</f>
        <v>HUXLEY</v>
      </c>
      <c r="Q8" s="31" t="str">
        <f>VLOOKUP(E8,DEVOLUCIONES[],3,FALSE)</f>
        <v>TERBASA</v>
      </c>
      <c r="R8" s="31" t="str">
        <f>VLOOKUP(E8,DEVOLUCIONES[],4,FALSE)</f>
        <v>DEFIBE</v>
      </c>
      <c r="S8" s="31" t="str">
        <f>VLOOKUP(E8,DEVOLUCIONES[],5,FALSE)</f>
        <v>HUXLEY</v>
      </c>
      <c r="T8" s="31" t="str">
        <f>VLOOKUP(E8,DEVOLUCIONES[],6,FALSE)</f>
        <v>GAMMA MUGICA</v>
      </c>
      <c r="U8" s="31" t="str">
        <f>VLOOKUP(E8,DEVOLUCIONES[],7,FALSE)</f>
        <v>TERBASA</v>
      </c>
      <c r="V8" s="32"/>
    </row>
    <row r="9" spans="1:22" ht="15" customHeight="1" x14ac:dyDescent="0.2">
      <c r="A9" s="41">
        <f>WEEKNUM(G9)</f>
        <v>14</v>
      </c>
      <c r="B9" s="22" t="s">
        <v>637</v>
      </c>
      <c r="C9" s="23" t="s">
        <v>185</v>
      </c>
      <c r="D9" s="24" t="s">
        <v>24</v>
      </c>
      <c r="E9" s="23" t="s">
        <v>29</v>
      </c>
      <c r="F9" s="42">
        <f>G9</f>
        <v>44652.5</v>
      </c>
      <c r="G9" s="26">
        <v>44652.5</v>
      </c>
      <c r="H9" s="27"/>
      <c r="I9" s="28"/>
      <c r="J9" s="23" t="s">
        <v>40</v>
      </c>
      <c r="K9" s="23" t="s">
        <v>258</v>
      </c>
      <c r="L9" s="29">
        <f>+H9+6</f>
        <v>6</v>
      </c>
      <c r="M9" s="29">
        <f>H9+2</f>
        <v>2</v>
      </c>
      <c r="N9" s="29">
        <f>H9+6</f>
        <v>6</v>
      </c>
      <c r="O9" s="30" t="s">
        <v>676</v>
      </c>
      <c r="P9" s="31" t="s">
        <v>40</v>
      </c>
      <c r="Q9" s="31" t="s">
        <v>40</v>
      </c>
      <c r="R9" s="31" t="s">
        <v>40</v>
      </c>
      <c r="S9" s="31" t="s">
        <v>40</v>
      </c>
      <c r="T9" s="31" t="s">
        <v>40</v>
      </c>
      <c r="U9" s="31" t="s">
        <v>40</v>
      </c>
      <c r="V9" s="32"/>
    </row>
    <row r="10" spans="1:22" ht="15" customHeight="1" x14ac:dyDescent="0.2">
      <c r="A10" s="41">
        <f>WEEKNUM(G10)</f>
        <v>15</v>
      </c>
      <c r="B10" s="22" t="s">
        <v>642</v>
      </c>
      <c r="C10" s="23" t="s">
        <v>39</v>
      </c>
      <c r="D10" s="24" t="s">
        <v>22</v>
      </c>
      <c r="E10" s="23" t="s">
        <v>70</v>
      </c>
      <c r="F10" s="42">
        <f>G10</f>
        <v>44654.916666666664</v>
      </c>
      <c r="G10" s="26">
        <v>44654.916666666664</v>
      </c>
      <c r="H10" s="27"/>
      <c r="I10" s="28"/>
      <c r="J10" s="23" t="s">
        <v>23</v>
      </c>
      <c r="K10" s="23" t="s">
        <v>258</v>
      </c>
      <c r="L10" s="29">
        <f>+H10+6</f>
        <v>6</v>
      </c>
      <c r="M10" s="29">
        <f>H10+2</f>
        <v>2</v>
      </c>
      <c r="N10" s="29">
        <f>H10+6</f>
        <v>6</v>
      </c>
      <c r="O10" s="30" t="s">
        <v>677</v>
      </c>
      <c r="P10" s="31" t="str">
        <f>VLOOKUP(E10,DEVOLUCIONES[],2,FALSE)</f>
        <v>HUXLEY</v>
      </c>
      <c r="Q10" s="31" t="str">
        <f>VLOOKUP(E10,DEVOLUCIONES[],3,FALSE)</f>
        <v>TERBASA</v>
      </c>
      <c r="R10" s="31" t="str">
        <f>VLOOKUP(E10,DEVOLUCIONES[],4,FALSE)</f>
        <v>DEFIBE</v>
      </c>
      <c r="S10" s="31" t="str">
        <f>VLOOKUP(E10,DEVOLUCIONES[],5,FALSE)</f>
        <v>HUXLEY</v>
      </c>
      <c r="T10" s="31" t="str">
        <f>VLOOKUP(E10,DEVOLUCIONES[],6,FALSE)</f>
        <v>GAMMA MUGICA</v>
      </c>
      <c r="U10" s="31" t="str">
        <f>VLOOKUP(E10,DEVOLUCIONES[],7,FALSE)</f>
        <v>TERBASA</v>
      </c>
      <c r="V10" s="32"/>
    </row>
    <row r="11" spans="1:22" ht="15" customHeight="1" x14ac:dyDescent="0.2">
      <c r="A11" s="41">
        <f>WEEKNUM(G11)</f>
        <v>15</v>
      </c>
      <c r="B11" s="22" t="s">
        <v>585</v>
      </c>
      <c r="C11" s="23" t="s">
        <v>190</v>
      </c>
      <c r="D11" s="24" t="s">
        <v>311</v>
      </c>
      <c r="E11" s="23" t="s">
        <v>52</v>
      </c>
      <c r="F11" s="42">
        <f>G11</f>
        <v>44655.666666666664</v>
      </c>
      <c r="G11" s="26">
        <v>44655.666666666664</v>
      </c>
      <c r="H11" s="27"/>
      <c r="I11" s="28"/>
      <c r="J11" s="23" t="s">
        <v>20</v>
      </c>
      <c r="K11" s="23" t="s">
        <v>258</v>
      </c>
      <c r="L11" s="29">
        <f>+H11+6</f>
        <v>6</v>
      </c>
      <c r="M11" s="29">
        <f>H11+2</f>
        <v>2</v>
      </c>
      <c r="N11" s="29">
        <f>H11+6</f>
        <v>6</v>
      </c>
      <c r="O11" s="30"/>
      <c r="P11" s="31" t="str">
        <f>VLOOKUP(E11,DEVOLUCIONES[],2,FALSE)</f>
        <v>EXOLGAN</v>
      </c>
      <c r="Q11" s="31" t="str">
        <f>VLOOKUP(E11,DEVOLUCIONES[],3,FALSE)</f>
        <v>EXOLGAN</v>
      </c>
      <c r="R11" s="31" t="str">
        <f>VLOOKUP(E11,DEVOLUCIONES[],4,FALSE)</f>
        <v>EXOLGAN</v>
      </c>
      <c r="S11" s="31" t="str">
        <f>VLOOKUP(E11,DEVOLUCIONES[],5,FALSE)</f>
        <v>HUXLEY</v>
      </c>
      <c r="T11" s="31" t="str">
        <f>VLOOKUP(E11,DEVOLUCIONES[],6,FALSE)</f>
        <v>HUXLEY</v>
      </c>
      <c r="U11" s="31" t="str">
        <f>VLOOKUP(E11,DEVOLUCIONES[],7,FALSE)</f>
        <v>EXOLGAN</v>
      </c>
      <c r="V11" s="32"/>
    </row>
    <row r="12" spans="1:22" ht="15" customHeight="1" x14ac:dyDescent="0.2">
      <c r="A12" s="41">
        <f>WEEKNUM(G12)</f>
        <v>15</v>
      </c>
      <c r="B12" s="22" t="s">
        <v>581</v>
      </c>
      <c r="C12" s="23" t="s">
        <v>34</v>
      </c>
      <c r="D12" s="24" t="s">
        <v>41</v>
      </c>
      <c r="E12" s="23" t="s">
        <v>26</v>
      </c>
      <c r="F12" s="42">
        <f>G12</f>
        <v>44656.25</v>
      </c>
      <c r="G12" s="26">
        <v>44656.25</v>
      </c>
      <c r="H12" s="27"/>
      <c r="I12" s="28"/>
      <c r="J12" s="23" t="s">
        <v>23</v>
      </c>
      <c r="K12" s="23" t="s">
        <v>258</v>
      </c>
      <c r="L12" s="29">
        <f>+H12+6</f>
        <v>6</v>
      </c>
      <c r="M12" s="29">
        <f>H12+2</f>
        <v>2</v>
      </c>
      <c r="N12" s="29">
        <f>H12+6</f>
        <v>6</v>
      </c>
      <c r="O12" s="30"/>
      <c r="P12" s="31" t="str">
        <f>VLOOKUP(E12,DEVOLUCIONES[],2,FALSE)</f>
        <v>TRP</v>
      </c>
      <c r="Q12" s="31" t="str">
        <f>VLOOKUP(E12,DEVOLUCIONES[],3,FALSE)</f>
        <v>TRP</v>
      </c>
      <c r="R12" s="31" t="str">
        <f>VLOOKUP(E12,DEVOLUCIONES[],4,FALSE)</f>
        <v>TRP</v>
      </c>
      <c r="S12" s="31" t="str">
        <f>VLOOKUP(E12,DEVOLUCIONES[],5,FALSE)</f>
        <v>TRP</v>
      </c>
      <c r="T12" s="31" t="str">
        <f>VLOOKUP(E12,DEVOLUCIONES[],6,FALSE)</f>
        <v>TRP</v>
      </c>
      <c r="U12" s="31" t="str">
        <f>VLOOKUP(E12,DEVOLUCIONES[],7,FALSE)</f>
        <v>TRP</v>
      </c>
      <c r="V12" s="32"/>
    </row>
    <row r="13" spans="1:22" ht="15" customHeight="1" x14ac:dyDescent="0.2">
      <c r="A13" s="41">
        <f>WEEKNUM(G13)</f>
        <v>15</v>
      </c>
      <c r="B13" s="22" t="s">
        <v>655</v>
      </c>
      <c r="C13" s="23" t="s">
        <v>365</v>
      </c>
      <c r="D13" s="24" t="s">
        <v>438</v>
      </c>
      <c r="E13" s="23" t="s">
        <v>4</v>
      </c>
      <c r="F13" s="42">
        <f>G13</f>
        <v>44656.25</v>
      </c>
      <c r="G13" s="26">
        <v>44656.25</v>
      </c>
      <c r="H13" s="34"/>
      <c r="I13" s="28"/>
      <c r="J13" s="23" t="s">
        <v>23</v>
      </c>
      <c r="K13" s="23" t="s">
        <v>258</v>
      </c>
      <c r="L13" s="29">
        <f>+H13+6</f>
        <v>6</v>
      </c>
      <c r="M13" s="29">
        <f>H13+2</f>
        <v>2</v>
      </c>
      <c r="N13" s="29">
        <f>H13+6</f>
        <v>6</v>
      </c>
      <c r="O13" s="30"/>
      <c r="P13" s="31" t="str">
        <f>VLOOKUP(E13,DEVOLUCIONES[],2,FALSE)</f>
        <v>DEFIBE</v>
      </c>
      <c r="Q13" s="31" t="str">
        <f>VLOOKUP(E13,DEVOLUCIONES[],3,FALSE)</f>
        <v>TERBASA</v>
      </c>
      <c r="R13" s="31" t="str">
        <f>VLOOKUP(E13,DEVOLUCIONES[],4,FALSE)</f>
        <v>GAMMA MUGICA</v>
      </c>
      <c r="S13" s="31" t="str">
        <f>VLOOKUP(E13,DEVOLUCIONES[],5,FALSE)</f>
        <v>HUXLEY</v>
      </c>
      <c r="T13" s="31" t="str">
        <f>VLOOKUP(E13,DEVOLUCIONES[],6,FALSE)</f>
        <v>HUXLEY</v>
      </c>
      <c r="U13" s="31" t="str">
        <f>VLOOKUP(E13,DEVOLUCIONES[],7,FALSE)</f>
        <v>TERBASA</v>
      </c>
      <c r="V13" s="32"/>
    </row>
    <row r="14" spans="1:22" ht="15" customHeight="1" x14ac:dyDescent="0.2">
      <c r="A14" s="41">
        <f>WEEKNUM(G14)</f>
        <v>15</v>
      </c>
      <c r="B14" s="22" t="s">
        <v>646</v>
      </c>
      <c r="C14" s="23" t="s">
        <v>100</v>
      </c>
      <c r="D14" s="24" t="s">
        <v>198</v>
      </c>
      <c r="E14" s="23" t="s">
        <v>38</v>
      </c>
      <c r="F14" s="42">
        <f>G14</f>
        <v>44656.5</v>
      </c>
      <c r="G14" s="35">
        <v>44656.5</v>
      </c>
      <c r="H14" s="36"/>
      <c r="I14" s="33"/>
      <c r="J14" s="23" t="s">
        <v>20</v>
      </c>
      <c r="K14" s="23" t="s">
        <v>258</v>
      </c>
      <c r="L14" s="29">
        <f>+H14+6</f>
        <v>6</v>
      </c>
      <c r="M14" s="29">
        <f>H14+2</f>
        <v>2</v>
      </c>
      <c r="N14" s="29">
        <f>H14+6</f>
        <v>6</v>
      </c>
      <c r="O14" s="30"/>
      <c r="P14" s="31" t="str">
        <f>VLOOKUP(E14,DEVOLUCIONES[],2,FALSE)</f>
        <v>EXOLGAN</v>
      </c>
      <c r="Q14" s="31" t="str">
        <f>VLOOKUP(E14,DEVOLUCIONES[],3,FALSE)</f>
        <v>EXOLGAN</v>
      </c>
      <c r="R14" s="31" t="str">
        <f>VLOOKUP(E14,DEVOLUCIONES[],4,FALSE)</f>
        <v>EXOLGAN</v>
      </c>
      <c r="S14" s="31" t="str">
        <f>VLOOKUP(E14,DEVOLUCIONES[],5,FALSE)</f>
        <v>HUXLEY</v>
      </c>
      <c r="T14" s="31" t="str">
        <f>VLOOKUP(E14,DEVOLUCIONES[],6,FALSE)</f>
        <v>HUXLEY</v>
      </c>
      <c r="U14" s="31" t="str">
        <f>VLOOKUP(E14,DEVOLUCIONES[],7,FALSE)</f>
        <v>EXOLGAN</v>
      </c>
      <c r="V14" s="32"/>
    </row>
    <row r="15" spans="1:22" ht="15" customHeight="1" x14ac:dyDescent="0.2">
      <c r="A15" s="41">
        <f>WEEKNUM(G15)</f>
        <v>15</v>
      </c>
      <c r="B15" s="22" t="s">
        <v>638</v>
      </c>
      <c r="C15" s="23" t="s">
        <v>529</v>
      </c>
      <c r="D15" s="24" t="s">
        <v>22</v>
      </c>
      <c r="E15" s="23" t="s">
        <v>29</v>
      </c>
      <c r="F15" s="42">
        <f>G15</f>
        <v>44658.541666666664</v>
      </c>
      <c r="G15" s="26">
        <v>44658.541666666664</v>
      </c>
      <c r="H15" s="27"/>
      <c r="I15" s="28"/>
      <c r="J15" s="23" t="s">
        <v>25</v>
      </c>
      <c r="K15" s="23" t="s">
        <v>258</v>
      </c>
      <c r="L15" s="29">
        <f>+H15+6</f>
        <v>6</v>
      </c>
      <c r="M15" s="29">
        <f>H15+2</f>
        <v>2</v>
      </c>
      <c r="N15" s="29">
        <f>H15+6</f>
        <v>6</v>
      </c>
      <c r="O15" s="30"/>
      <c r="P15" s="31" t="s">
        <v>25</v>
      </c>
      <c r="Q15" s="31" t="s">
        <v>25</v>
      </c>
      <c r="R15" s="31" t="s">
        <v>25</v>
      </c>
      <c r="S15" s="31" t="s">
        <v>25</v>
      </c>
      <c r="T15" s="31" t="s">
        <v>25</v>
      </c>
      <c r="U15" s="31" t="s">
        <v>25</v>
      </c>
      <c r="V15" s="32"/>
    </row>
    <row r="16" spans="1:22" ht="15" customHeight="1" x14ac:dyDescent="0.2">
      <c r="A16" s="41">
        <f>WEEKNUM(G16)</f>
        <v>15</v>
      </c>
      <c r="B16" s="22" t="s">
        <v>656</v>
      </c>
      <c r="C16" s="23" t="s">
        <v>470</v>
      </c>
      <c r="D16" s="24" t="s">
        <v>24</v>
      </c>
      <c r="E16" s="23" t="s">
        <v>4</v>
      </c>
      <c r="F16" s="42">
        <f>G16</f>
        <v>44658.916666666664</v>
      </c>
      <c r="G16" s="26">
        <v>44658.916666666664</v>
      </c>
      <c r="H16" s="27" t="s">
        <v>75</v>
      </c>
      <c r="I16" s="28"/>
      <c r="J16" s="23" t="s">
        <v>23</v>
      </c>
      <c r="K16" s="23" t="s">
        <v>258</v>
      </c>
      <c r="L16" s="29" t="e">
        <f>+H16+6</f>
        <v>#VALUE!</v>
      </c>
      <c r="M16" s="29" t="e">
        <f>H16+2</f>
        <v>#VALUE!</v>
      </c>
      <c r="N16" s="29" t="e">
        <f>H16+6</f>
        <v>#VALUE!</v>
      </c>
      <c r="O16" s="30"/>
      <c r="P16" s="31" t="str">
        <f>VLOOKUP(E16,DEVOLUCIONES[],2,FALSE)</f>
        <v>DEFIBE</v>
      </c>
      <c r="Q16" s="31" t="str">
        <f>VLOOKUP(E16,DEVOLUCIONES[],3,FALSE)</f>
        <v>TERBASA</v>
      </c>
      <c r="R16" s="31" t="str">
        <f>VLOOKUP(E16,DEVOLUCIONES[],4,FALSE)</f>
        <v>GAMMA MUGICA</v>
      </c>
      <c r="S16" s="31" t="str">
        <f>VLOOKUP(E16,DEVOLUCIONES[],5,FALSE)</f>
        <v>HUXLEY</v>
      </c>
      <c r="T16" s="31" t="str">
        <f>VLOOKUP(E16,DEVOLUCIONES[],6,FALSE)</f>
        <v>HUXLEY</v>
      </c>
      <c r="U16" s="31" t="str">
        <f>VLOOKUP(E16,DEVOLUCIONES[],7,FALSE)</f>
        <v>TERBASA</v>
      </c>
      <c r="V16" s="32"/>
    </row>
    <row r="17" spans="1:22" ht="15" customHeight="1" x14ac:dyDescent="0.2">
      <c r="A17" s="41">
        <f>WEEKNUM(G17)</f>
        <v>15</v>
      </c>
      <c r="B17" s="22" t="s">
        <v>651</v>
      </c>
      <c r="C17" s="23" t="s">
        <v>105</v>
      </c>
      <c r="D17" s="24" t="s">
        <v>36</v>
      </c>
      <c r="E17" s="23" t="s">
        <v>52</v>
      </c>
      <c r="F17" s="42">
        <f>G17</f>
        <v>44659.916666666664</v>
      </c>
      <c r="G17" s="26">
        <v>44659.916666666664</v>
      </c>
      <c r="H17" s="27"/>
      <c r="I17" s="33"/>
      <c r="J17" s="23" t="s">
        <v>20</v>
      </c>
      <c r="K17" s="23" t="s">
        <v>258</v>
      </c>
      <c r="L17" s="29">
        <f>+H17+6</f>
        <v>6</v>
      </c>
      <c r="M17" s="29">
        <f>H17+2</f>
        <v>2</v>
      </c>
      <c r="N17" s="29">
        <f>H17+6</f>
        <v>6</v>
      </c>
      <c r="O17" s="30"/>
      <c r="P17" s="31" t="str">
        <f>VLOOKUP(E17,DEVOLUCIONES[],2,FALSE)</f>
        <v>EXOLGAN</v>
      </c>
      <c r="Q17" s="31" t="str">
        <f>VLOOKUP(E17,DEVOLUCIONES[],3,FALSE)</f>
        <v>EXOLGAN</v>
      </c>
      <c r="R17" s="31" t="str">
        <f>VLOOKUP(E17,DEVOLUCIONES[],4,FALSE)</f>
        <v>EXOLGAN</v>
      </c>
      <c r="S17" s="31" t="str">
        <f>VLOOKUP(E17,DEVOLUCIONES[],5,FALSE)</f>
        <v>HUXLEY</v>
      </c>
      <c r="T17" s="31" t="str">
        <f>VLOOKUP(E17,DEVOLUCIONES[],6,FALSE)</f>
        <v>HUXLEY</v>
      </c>
      <c r="U17" s="31" t="str">
        <f>VLOOKUP(E17,DEVOLUCIONES[],7,FALSE)</f>
        <v>EXOLGAN</v>
      </c>
      <c r="V17" s="32"/>
    </row>
    <row r="18" spans="1:22" ht="15" customHeight="1" x14ac:dyDescent="0.2">
      <c r="A18" s="41">
        <f>WEEKNUM(G18)</f>
        <v>15</v>
      </c>
      <c r="B18" s="22" t="s">
        <v>633</v>
      </c>
      <c r="C18" s="23" t="s">
        <v>93</v>
      </c>
      <c r="D18" s="24" t="s">
        <v>41</v>
      </c>
      <c r="E18" s="23" t="s">
        <v>26</v>
      </c>
      <c r="F18" s="42">
        <f>G18</f>
        <v>44660.833333333336</v>
      </c>
      <c r="G18" s="26">
        <v>44660.833333333336</v>
      </c>
      <c r="H18" s="27" t="s">
        <v>75</v>
      </c>
      <c r="I18" s="28"/>
      <c r="J18" s="23" t="s">
        <v>23</v>
      </c>
      <c r="K18" s="23" t="s">
        <v>258</v>
      </c>
      <c r="L18" s="29" t="e">
        <f>+H18+6</f>
        <v>#VALUE!</v>
      </c>
      <c r="M18" s="29" t="e">
        <f>H18+2</f>
        <v>#VALUE!</v>
      </c>
      <c r="N18" s="29" t="e">
        <f>H18+6</f>
        <v>#VALUE!</v>
      </c>
      <c r="O18" s="30"/>
      <c r="P18" s="31" t="str">
        <f>VLOOKUP(E18,DEVOLUCIONES[],2,FALSE)</f>
        <v>TRP</v>
      </c>
      <c r="Q18" s="31" t="str">
        <f>VLOOKUP(E18,DEVOLUCIONES[],3,FALSE)</f>
        <v>TRP</v>
      </c>
      <c r="R18" s="31" t="str">
        <f>VLOOKUP(E18,DEVOLUCIONES[],4,FALSE)</f>
        <v>TRP</v>
      </c>
      <c r="S18" s="31" t="str">
        <f>VLOOKUP(E18,DEVOLUCIONES[],5,FALSE)</f>
        <v>TRP</v>
      </c>
      <c r="T18" s="31" t="str">
        <f>VLOOKUP(E18,DEVOLUCIONES[],6,FALSE)</f>
        <v>TRP</v>
      </c>
      <c r="U18" s="31" t="str">
        <f>VLOOKUP(E18,DEVOLUCIONES[],7,FALSE)</f>
        <v>TRP</v>
      </c>
      <c r="V18" s="32"/>
    </row>
    <row r="19" spans="1:22" ht="15" customHeight="1" x14ac:dyDescent="0.2">
      <c r="A19" s="41">
        <f>WEEKNUM(G19)</f>
        <v>16</v>
      </c>
      <c r="B19" s="22" t="s">
        <v>638</v>
      </c>
      <c r="C19" s="23" t="s">
        <v>529</v>
      </c>
      <c r="D19" s="24" t="s">
        <v>22</v>
      </c>
      <c r="E19" s="23" t="s">
        <v>29</v>
      </c>
      <c r="F19" s="42">
        <f>G19</f>
        <v>44661.291666666664</v>
      </c>
      <c r="G19" s="26">
        <v>44661.291666666664</v>
      </c>
      <c r="H19" s="27"/>
      <c r="I19" s="28"/>
      <c r="J19" s="23" t="s">
        <v>40</v>
      </c>
      <c r="K19" s="23" t="s">
        <v>258</v>
      </c>
      <c r="L19" s="29">
        <f>+H19+6</f>
        <v>6</v>
      </c>
      <c r="M19" s="29">
        <f>H19+2</f>
        <v>2</v>
      </c>
      <c r="N19" s="29">
        <f>H19+6</f>
        <v>6</v>
      </c>
      <c r="O19" s="30"/>
      <c r="P19" s="31" t="s">
        <v>40</v>
      </c>
      <c r="Q19" s="31" t="s">
        <v>40</v>
      </c>
      <c r="R19" s="31" t="s">
        <v>40</v>
      </c>
      <c r="S19" s="31" t="s">
        <v>40</v>
      </c>
      <c r="T19" s="31" t="s">
        <v>40</v>
      </c>
      <c r="U19" s="31" t="s">
        <v>40</v>
      </c>
      <c r="V19" s="32"/>
    </row>
    <row r="20" spans="1:22" ht="15" customHeight="1" x14ac:dyDescent="0.2">
      <c r="A20" s="41">
        <f>WEEKNUM(G20)</f>
        <v>16</v>
      </c>
      <c r="B20" s="22" t="s">
        <v>643</v>
      </c>
      <c r="C20" s="23" t="s">
        <v>183</v>
      </c>
      <c r="D20" s="24" t="s">
        <v>198</v>
      </c>
      <c r="E20" s="23" t="s">
        <v>70</v>
      </c>
      <c r="F20" s="42">
        <f>G20</f>
        <v>44661.916666666664</v>
      </c>
      <c r="G20" s="26">
        <v>44661.916666666664</v>
      </c>
      <c r="H20" s="27"/>
      <c r="I20" s="28"/>
      <c r="J20" s="23" t="s">
        <v>23</v>
      </c>
      <c r="K20" s="23" t="s">
        <v>258</v>
      </c>
      <c r="L20" s="29">
        <f>+H20+6</f>
        <v>6</v>
      </c>
      <c r="M20" s="29">
        <f>H20+2</f>
        <v>2</v>
      </c>
      <c r="N20" s="29">
        <f>H20+6</f>
        <v>6</v>
      </c>
      <c r="O20" s="30"/>
      <c r="P20" s="31" t="str">
        <f>VLOOKUP(E20,DEVOLUCIONES[],2,FALSE)</f>
        <v>HUXLEY</v>
      </c>
      <c r="Q20" s="31" t="str">
        <f>VLOOKUP(E20,DEVOLUCIONES[],3,FALSE)</f>
        <v>TERBASA</v>
      </c>
      <c r="R20" s="31" t="str">
        <f>VLOOKUP(E20,DEVOLUCIONES[],4,FALSE)</f>
        <v>DEFIBE</v>
      </c>
      <c r="S20" s="31" t="str">
        <f>VLOOKUP(E20,DEVOLUCIONES[],5,FALSE)</f>
        <v>HUXLEY</v>
      </c>
      <c r="T20" s="31" t="str">
        <f>VLOOKUP(E20,DEVOLUCIONES[],6,FALSE)</f>
        <v>GAMMA MUGICA</v>
      </c>
      <c r="U20" s="31" t="str">
        <f>VLOOKUP(E20,DEVOLUCIONES[],7,FALSE)</f>
        <v>TERBASA</v>
      </c>
      <c r="V20" s="32"/>
    </row>
    <row r="21" spans="1:22" ht="15" customHeight="1" x14ac:dyDescent="0.2">
      <c r="A21" s="41">
        <f>WEEKNUM(G21)</f>
        <v>16</v>
      </c>
      <c r="B21" s="22" t="s">
        <v>647</v>
      </c>
      <c r="C21" s="23" t="s">
        <v>122</v>
      </c>
      <c r="D21" s="24" t="s">
        <v>198</v>
      </c>
      <c r="E21" s="23" t="s">
        <v>38</v>
      </c>
      <c r="F21" s="42">
        <f>G21</f>
        <v>44664.625</v>
      </c>
      <c r="G21" s="35">
        <v>44664.625</v>
      </c>
      <c r="H21" s="36" t="s">
        <v>75</v>
      </c>
      <c r="I21" s="33"/>
      <c r="J21" s="23" t="s">
        <v>20</v>
      </c>
      <c r="K21" s="23" t="s">
        <v>258</v>
      </c>
      <c r="L21" s="29" t="e">
        <f>+H21+6</f>
        <v>#VALUE!</v>
      </c>
      <c r="M21" s="29" t="e">
        <f>H21+2</f>
        <v>#VALUE!</v>
      </c>
      <c r="N21" s="29" t="e">
        <f>H21+6</f>
        <v>#VALUE!</v>
      </c>
      <c r="O21" s="30"/>
      <c r="P21" s="31" t="str">
        <f>VLOOKUP(E21,DEVOLUCIONES[],2,FALSE)</f>
        <v>EXOLGAN</v>
      </c>
      <c r="Q21" s="31" t="str">
        <f>VLOOKUP(E21,DEVOLUCIONES[],3,FALSE)</f>
        <v>EXOLGAN</v>
      </c>
      <c r="R21" s="31" t="str">
        <f>VLOOKUP(E21,DEVOLUCIONES[],4,FALSE)</f>
        <v>EXOLGAN</v>
      </c>
      <c r="S21" s="31" t="str">
        <f>VLOOKUP(E21,DEVOLUCIONES[],5,FALSE)</f>
        <v>HUXLEY</v>
      </c>
      <c r="T21" s="31" t="str">
        <f>VLOOKUP(E21,DEVOLUCIONES[],6,FALSE)</f>
        <v>HUXLEY</v>
      </c>
      <c r="U21" s="31" t="str">
        <f>VLOOKUP(E21,DEVOLUCIONES[],7,FALSE)</f>
        <v>EXOLGAN</v>
      </c>
      <c r="V21" s="43"/>
    </row>
    <row r="22" spans="1:22" ht="15" customHeight="1" x14ac:dyDescent="0.2">
      <c r="A22" s="41">
        <f>WEEKNUM(G22)</f>
        <v>16</v>
      </c>
      <c r="B22" s="22" t="s">
        <v>634</v>
      </c>
      <c r="C22" s="23" t="s">
        <v>30</v>
      </c>
      <c r="D22" s="24" t="s">
        <v>62</v>
      </c>
      <c r="E22" s="23" t="s">
        <v>26</v>
      </c>
      <c r="F22" s="42">
        <f>G22</f>
        <v>44664.625</v>
      </c>
      <c r="G22" s="26">
        <v>44664.625</v>
      </c>
      <c r="H22" s="27"/>
      <c r="I22" s="33"/>
      <c r="J22" s="23" t="s">
        <v>23</v>
      </c>
      <c r="K22" s="23" t="s">
        <v>258</v>
      </c>
      <c r="L22" s="29">
        <f>+H22+6</f>
        <v>6</v>
      </c>
      <c r="M22" s="29">
        <f>H22+2</f>
        <v>2</v>
      </c>
      <c r="N22" s="29">
        <f>H22+6</f>
        <v>6</v>
      </c>
      <c r="O22" s="30"/>
      <c r="P22" s="31" t="str">
        <f>VLOOKUP(E22,DEVOLUCIONES[],2,FALSE)</f>
        <v>TRP</v>
      </c>
      <c r="Q22" s="31" t="str">
        <f>VLOOKUP(E22,DEVOLUCIONES[],3,FALSE)</f>
        <v>TRP</v>
      </c>
      <c r="R22" s="31" t="str">
        <f>VLOOKUP(E22,DEVOLUCIONES[],4,FALSE)</f>
        <v>TRP</v>
      </c>
      <c r="S22" s="31" t="str">
        <f>VLOOKUP(E22,DEVOLUCIONES[],5,FALSE)</f>
        <v>TRP</v>
      </c>
      <c r="T22" s="31" t="str">
        <f>VLOOKUP(E22,DEVOLUCIONES[],6,FALSE)</f>
        <v>TRP</v>
      </c>
      <c r="U22" s="31" t="str">
        <f>VLOOKUP(E22,DEVOLUCIONES[],7,FALSE)</f>
        <v>TRP</v>
      </c>
      <c r="V22" s="32"/>
    </row>
    <row r="23" spans="1:22" ht="15" customHeight="1" x14ac:dyDescent="0.2">
      <c r="A23" s="41">
        <f>WEEKNUM(G23)</f>
        <v>16</v>
      </c>
      <c r="B23" s="22" t="s">
        <v>639</v>
      </c>
      <c r="C23" s="23" t="s">
        <v>185</v>
      </c>
      <c r="D23" s="24" t="s">
        <v>24</v>
      </c>
      <c r="E23" s="23" t="s">
        <v>29</v>
      </c>
      <c r="F23" s="42">
        <f>G23</f>
        <v>44665.541666666664</v>
      </c>
      <c r="G23" s="26">
        <v>44665.541666666664</v>
      </c>
      <c r="H23" s="27"/>
      <c r="I23" s="28"/>
      <c r="J23" s="23" t="s">
        <v>25</v>
      </c>
      <c r="K23" s="23" t="s">
        <v>258</v>
      </c>
      <c r="L23" s="29">
        <f>+H23+6</f>
        <v>6</v>
      </c>
      <c r="M23" s="29">
        <f>H23+2</f>
        <v>2</v>
      </c>
      <c r="N23" s="29">
        <f>H23+6</f>
        <v>6</v>
      </c>
      <c r="O23" s="30"/>
      <c r="P23" s="31" t="s">
        <v>25</v>
      </c>
      <c r="Q23" s="31" t="s">
        <v>25</v>
      </c>
      <c r="R23" s="31" t="s">
        <v>25</v>
      </c>
      <c r="S23" s="31" t="s">
        <v>25</v>
      </c>
      <c r="T23" s="31" t="s">
        <v>25</v>
      </c>
      <c r="U23" s="31" t="s">
        <v>25</v>
      </c>
      <c r="V23" s="32"/>
    </row>
    <row r="24" spans="1:22" ht="15" customHeight="1" x14ac:dyDescent="0.2">
      <c r="A24" s="41">
        <f>WEEKNUM(G24)</f>
        <v>16</v>
      </c>
      <c r="B24" s="38" t="s">
        <v>650</v>
      </c>
      <c r="C24" s="23" t="s">
        <v>107</v>
      </c>
      <c r="D24" s="23" t="s">
        <v>48</v>
      </c>
      <c r="E24" s="23" t="s">
        <v>38</v>
      </c>
      <c r="F24" s="42">
        <f>G24</f>
        <v>44665.583333333336</v>
      </c>
      <c r="G24" s="26">
        <v>44665.583333333336</v>
      </c>
      <c r="H24" s="27"/>
      <c r="I24" s="28"/>
      <c r="J24" s="23" t="s">
        <v>20</v>
      </c>
      <c r="K24" s="23" t="s">
        <v>258</v>
      </c>
      <c r="L24" s="29">
        <f>+H24+6</f>
        <v>6</v>
      </c>
      <c r="M24" s="29">
        <f>H24+2</f>
        <v>2</v>
      </c>
      <c r="N24" s="29">
        <f>H24+6</f>
        <v>6</v>
      </c>
      <c r="O24" s="30"/>
      <c r="P24" s="31" t="str">
        <f>VLOOKUP(E24,DEVOLUCIONES[],2,FALSE)</f>
        <v>EXOLGAN</v>
      </c>
      <c r="Q24" s="31" t="str">
        <f>VLOOKUP(E24,DEVOLUCIONES[],3,FALSE)</f>
        <v>EXOLGAN</v>
      </c>
      <c r="R24" s="31" t="str">
        <f>VLOOKUP(E24,DEVOLUCIONES[],4,FALSE)</f>
        <v>EXOLGAN</v>
      </c>
      <c r="S24" s="31" t="str">
        <f>VLOOKUP(E24,DEVOLUCIONES[],5,FALSE)</f>
        <v>HUXLEY</v>
      </c>
      <c r="T24" s="31" t="str">
        <f>VLOOKUP(E24,DEVOLUCIONES[],6,FALSE)</f>
        <v>HUXLEY</v>
      </c>
      <c r="U24" s="31" t="str">
        <f>VLOOKUP(E24,DEVOLUCIONES[],7,FALSE)</f>
        <v>EXOLGAN</v>
      </c>
      <c r="V24" s="32"/>
    </row>
    <row r="25" spans="1:22" ht="15" customHeight="1" x14ac:dyDescent="0.2">
      <c r="A25" s="41">
        <f>WEEKNUM(G25)</f>
        <v>16</v>
      </c>
      <c r="B25" s="22" t="s">
        <v>657</v>
      </c>
      <c r="C25" s="23" t="s">
        <v>472</v>
      </c>
      <c r="D25" s="24" t="s">
        <v>24</v>
      </c>
      <c r="E25" s="23" t="s">
        <v>4</v>
      </c>
      <c r="F25" s="42">
        <f>G25</f>
        <v>44667.375</v>
      </c>
      <c r="G25" s="26">
        <v>44667.375</v>
      </c>
      <c r="H25" s="27"/>
      <c r="I25" s="28"/>
      <c r="J25" s="23" t="s">
        <v>23</v>
      </c>
      <c r="K25" s="23" t="s">
        <v>258</v>
      </c>
      <c r="L25" s="29">
        <f>+H25+6</f>
        <v>6</v>
      </c>
      <c r="M25" s="29">
        <f>H25+2</f>
        <v>2</v>
      </c>
      <c r="N25" s="29">
        <f>H25+6</f>
        <v>6</v>
      </c>
      <c r="O25" s="30"/>
      <c r="P25" s="31" t="str">
        <f>VLOOKUP(E25,DEVOLUCIONES[],2,FALSE)</f>
        <v>DEFIBE</v>
      </c>
      <c r="Q25" s="31" t="str">
        <f>VLOOKUP(E25,DEVOLUCIONES[],3,FALSE)</f>
        <v>TERBASA</v>
      </c>
      <c r="R25" s="31" t="str">
        <f>VLOOKUP(E25,DEVOLUCIONES[],4,FALSE)</f>
        <v>GAMMA MUGICA</v>
      </c>
      <c r="S25" s="31" t="str">
        <f>VLOOKUP(E25,DEVOLUCIONES[],5,FALSE)</f>
        <v>HUXLEY</v>
      </c>
      <c r="T25" s="31" t="str">
        <f>VLOOKUP(E25,DEVOLUCIONES[],6,FALSE)</f>
        <v>HUXLEY</v>
      </c>
      <c r="U25" s="31" t="str">
        <f>VLOOKUP(E25,DEVOLUCIONES[],7,FALSE)</f>
        <v>TERBASA</v>
      </c>
      <c r="V25" s="32"/>
    </row>
    <row r="26" spans="1:22" ht="15" customHeight="1" x14ac:dyDescent="0.2">
      <c r="A26" s="41">
        <f>WEEKNUM(G26)</f>
        <v>17</v>
      </c>
      <c r="B26" s="22" t="s">
        <v>639</v>
      </c>
      <c r="C26" s="23" t="s">
        <v>185</v>
      </c>
      <c r="D26" s="24" t="s">
        <v>24</v>
      </c>
      <c r="E26" s="23" t="s">
        <v>29</v>
      </c>
      <c r="F26" s="42">
        <f>G26</f>
        <v>44668.291666666664</v>
      </c>
      <c r="G26" s="26">
        <v>44668.291666666664</v>
      </c>
      <c r="H26" s="27"/>
      <c r="I26" s="28"/>
      <c r="J26" s="23" t="s">
        <v>40</v>
      </c>
      <c r="K26" s="23" t="s">
        <v>258</v>
      </c>
      <c r="L26" s="29">
        <f>+H26+6</f>
        <v>6</v>
      </c>
      <c r="M26" s="29">
        <f>H26+2</f>
        <v>2</v>
      </c>
      <c r="N26" s="29">
        <f>H26+6</f>
        <v>6</v>
      </c>
      <c r="O26" s="30"/>
      <c r="P26" s="31" t="s">
        <v>40</v>
      </c>
      <c r="Q26" s="31" t="s">
        <v>40</v>
      </c>
      <c r="R26" s="31" t="s">
        <v>40</v>
      </c>
      <c r="S26" s="31" t="s">
        <v>40</v>
      </c>
      <c r="T26" s="31" t="s">
        <v>40</v>
      </c>
      <c r="U26" s="31" t="s">
        <v>40</v>
      </c>
      <c r="V26" s="32"/>
    </row>
    <row r="27" spans="1:22" ht="15" customHeight="1" x14ac:dyDescent="0.2">
      <c r="A27" s="41">
        <f>WEEKNUM(G27)</f>
        <v>17</v>
      </c>
      <c r="B27" s="22" t="s">
        <v>652</v>
      </c>
      <c r="C27" s="23" t="s">
        <v>79</v>
      </c>
      <c r="D27" s="24" t="s">
        <v>45</v>
      </c>
      <c r="E27" s="23" t="s">
        <v>52</v>
      </c>
      <c r="F27" s="42">
        <f>G27</f>
        <v>44668.791666666664</v>
      </c>
      <c r="G27" s="26">
        <v>44668.791666666664</v>
      </c>
      <c r="H27" s="27"/>
      <c r="I27" s="28"/>
      <c r="J27" s="23" t="s">
        <v>20</v>
      </c>
      <c r="K27" s="23" t="s">
        <v>258</v>
      </c>
      <c r="L27" s="29">
        <f>+H27+6</f>
        <v>6</v>
      </c>
      <c r="M27" s="29">
        <f>H27+2</f>
        <v>2</v>
      </c>
      <c r="N27" s="29">
        <f>H27+6</f>
        <v>6</v>
      </c>
      <c r="O27" s="30"/>
      <c r="P27" s="31" t="str">
        <f>VLOOKUP(E27,DEVOLUCIONES[],2,FALSE)</f>
        <v>EXOLGAN</v>
      </c>
      <c r="Q27" s="31" t="str">
        <f>VLOOKUP(E27,DEVOLUCIONES[],3,FALSE)</f>
        <v>EXOLGAN</v>
      </c>
      <c r="R27" s="31" t="str">
        <f>VLOOKUP(E27,DEVOLUCIONES[],4,FALSE)</f>
        <v>EXOLGAN</v>
      </c>
      <c r="S27" s="31" t="str">
        <f>VLOOKUP(E27,DEVOLUCIONES[],5,FALSE)</f>
        <v>HUXLEY</v>
      </c>
      <c r="T27" s="31" t="str">
        <f>VLOOKUP(E27,DEVOLUCIONES[],6,FALSE)</f>
        <v>HUXLEY</v>
      </c>
      <c r="U27" s="31" t="str">
        <f>VLOOKUP(E27,DEVOLUCIONES[],7,FALSE)</f>
        <v>EXOLGAN</v>
      </c>
      <c r="V27" s="32"/>
    </row>
    <row r="28" spans="1:22" ht="15" customHeight="1" x14ac:dyDescent="0.2">
      <c r="A28" s="41">
        <f>WEEKNUM(G28)</f>
        <v>17</v>
      </c>
      <c r="B28" s="22" t="s">
        <v>635</v>
      </c>
      <c r="C28" s="23" t="s">
        <v>37</v>
      </c>
      <c r="D28" s="24" t="s">
        <v>62</v>
      </c>
      <c r="E28" s="23" t="s">
        <v>26</v>
      </c>
      <c r="F28" s="42">
        <f>G28</f>
        <v>44669.666666666664</v>
      </c>
      <c r="G28" s="26">
        <v>44669.666666666664</v>
      </c>
      <c r="H28" s="27"/>
      <c r="I28" s="28"/>
      <c r="J28" s="23" t="s">
        <v>23</v>
      </c>
      <c r="K28" s="23" t="s">
        <v>258</v>
      </c>
      <c r="L28" s="29">
        <f>+H28+6</f>
        <v>6</v>
      </c>
      <c r="M28" s="29">
        <f>H28+2</f>
        <v>2</v>
      </c>
      <c r="N28" s="29">
        <f>H28+6</f>
        <v>6</v>
      </c>
      <c r="O28" s="30"/>
      <c r="P28" s="31" t="str">
        <f>VLOOKUP(E28,DEVOLUCIONES[],2,FALSE)</f>
        <v>TRP</v>
      </c>
      <c r="Q28" s="31" t="str">
        <f>VLOOKUP(E28,DEVOLUCIONES[],3,FALSE)</f>
        <v>TRP</v>
      </c>
      <c r="R28" s="31" t="str">
        <f>VLOOKUP(E28,DEVOLUCIONES[],4,FALSE)</f>
        <v>TRP</v>
      </c>
      <c r="S28" s="31" t="str">
        <f>VLOOKUP(E28,DEVOLUCIONES[],5,FALSE)</f>
        <v>TRP</v>
      </c>
      <c r="T28" s="31" t="str">
        <f>VLOOKUP(E28,DEVOLUCIONES[],6,FALSE)</f>
        <v>TRP</v>
      </c>
      <c r="U28" s="31" t="str">
        <f>VLOOKUP(E28,DEVOLUCIONES[],7,FALSE)</f>
        <v>TRP</v>
      </c>
      <c r="V28" s="32"/>
    </row>
    <row r="29" spans="1:22" ht="15" customHeight="1" x14ac:dyDescent="0.2">
      <c r="A29" s="41">
        <f>WEEKNUM(G29)</f>
        <v>17</v>
      </c>
      <c r="B29" s="22" t="s">
        <v>653</v>
      </c>
      <c r="C29" s="23" t="s">
        <v>251</v>
      </c>
      <c r="D29" s="24" t="s">
        <v>36</v>
      </c>
      <c r="E29" s="23" t="s">
        <v>52</v>
      </c>
      <c r="F29" s="42">
        <f>G29</f>
        <v>44670.708333333336</v>
      </c>
      <c r="G29" s="26">
        <v>44670.708333333336</v>
      </c>
      <c r="H29" s="27"/>
      <c r="I29" s="28"/>
      <c r="J29" s="23" t="s">
        <v>20</v>
      </c>
      <c r="K29" s="23" t="s">
        <v>258</v>
      </c>
      <c r="L29" s="29">
        <f>+H29+6</f>
        <v>6</v>
      </c>
      <c r="M29" s="29">
        <f>H29+2</f>
        <v>2</v>
      </c>
      <c r="N29" s="29">
        <f>H29+6</f>
        <v>6</v>
      </c>
      <c r="O29" s="30"/>
      <c r="P29" s="31" t="str">
        <f>VLOOKUP(E29,DEVOLUCIONES[],2,FALSE)</f>
        <v>EXOLGAN</v>
      </c>
      <c r="Q29" s="31" t="str">
        <f>VLOOKUP(E29,DEVOLUCIONES[],3,FALSE)</f>
        <v>EXOLGAN</v>
      </c>
      <c r="R29" s="31" t="str">
        <f>VLOOKUP(E29,DEVOLUCIONES[],4,FALSE)</f>
        <v>EXOLGAN</v>
      </c>
      <c r="S29" s="31" t="str">
        <f>VLOOKUP(E29,DEVOLUCIONES[],5,FALSE)</f>
        <v>HUXLEY</v>
      </c>
      <c r="T29" s="31" t="str">
        <f>VLOOKUP(E29,DEVOLUCIONES[],6,FALSE)</f>
        <v>HUXLEY</v>
      </c>
      <c r="U29" s="31" t="str">
        <f>VLOOKUP(E29,DEVOLUCIONES[],7,FALSE)</f>
        <v>EXOLGAN</v>
      </c>
      <c r="V29" s="32"/>
    </row>
    <row r="30" spans="1:22" ht="15" customHeight="1" x14ac:dyDescent="0.2">
      <c r="A30" s="41">
        <f>WEEKNUM(G30)</f>
        <v>17</v>
      </c>
      <c r="B30" s="22" t="s">
        <v>640</v>
      </c>
      <c r="C30" s="23" t="s">
        <v>529</v>
      </c>
      <c r="D30" s="24" t="s">
        <v>22</v>
      </c>
      <c r="E30" s="23" t="s">
        <v>29</v>
      </c>
      <c r="F30" s="42">
        <f>G30</f>
        <v>44672.541666666664</v>
      </c>
      <c r="G30" s="26">
        <v>44672.541666666664</v>
      </c>
      <c r="H30" s="27"/>
      <c r="I30" s="28"/>
      <c r="J30" s="23" t="s">
        <v>25</v>
      </c>
      <c r="K30" s="23" t="s">
        <v>258</v>
      </c>
      <c r="L30" s="29">
        <f>+H30+6</f>
        <v>6</v>
      </c>
      <c r="M30" s="29">
        <f>H30+2</f>
        <v>2</v>
      </c>
      <c r="N30" s="29">
        <f>H30+6</f>
        <v>6</v>
      </c>
      <c r="O30" s="30"/>
      <c r="P30" s="31" t="s">
        <v>25</v>
      </c>
      <c r="Q30" s="31" t="s">
        <v>25</v>
      </c>
      <c r="R30" s="31" t="s">
        <v>25</v>
      </c>
      <c r="S30" s="31" t="s">
        <v>25</v>
      </c>
      <c r="T30" s="31" t="s">
        <v>25</v>
      </c>
      <c r="U30" s="31" t="s">
        <v>25</v>
      </c>
      <c r="V30" s="32"/>
    </row>
    <row r="31" spans="1:22" ht="15" customHeight="1" x14ac:dyDescent="0.2">
      <c r="A31" s="41">
        <f>WEEKNUM(G31)</f>
        <v>17</v>
      </c>
      <c r="B31" s="22" t="s">
        <v>644</v>
      </c>
      <c r="C31" s="23" t="s">
        <v>85</v>
      </c>
      <c r="D31" s="24" t="s">
        <v>24</v>
      </c>
      <c r="E31" s="23" t="s">
        <v>70</v>
      </c>
      <c r="F31" s="42">
        <f>G31</f>
        <v>44672.916666666664</v>
      </c>
      <c r="G31" s="26">
        <v>44672.916666666664</v>
      </c>
      <c r="H31" s="27"/>
      <c r="I31" s="33"/>
      <c r="J31" s="23" t="s">
        <v>23</v>
      </c>
      <c r="K31" s="23" t="s">
        <v>258</v>
      </c>
      <c r="L31" s="29">
        <f>+H31+6</f>
        <v>6</v>
      </c>
      <c r="M31" s="29">
        <f>H31+2</f>
        <v>2</v>
      </c>
      <c r="N31" s="29">
        <f>H31+6</f>
        <v>6</v>
      </c>
      <c r="O31" s="30"/>
      <c r="P31" s="31" t="str">
        <f>VLOOKUP(E31,DEVOLUCIONES[],2,FALSE)</f>
        <v>HUXLEY</v>
      </c>
      <c r="Q31" s="31" t="str">
        <f>VLOOKUP(E31,DEVOLUCIONES[],3,FALSE)</f>
        <v>TERBASA</v>
      </c>
      <c r="R31" s="31" t="str">
        <f>VLOOKUP(E31,DEVOLUCIONES[],4,FALSE)</f>
        <v>DEFIBE</v>
      </c>
      <c r="S31" s="31" t="str">
        <f>VLOOKUP(E31,DEVOLUCIONES[],5,FALSE)</f>
        <v>HUXLEY</v>
      </c>
      <c r="T31" s="31" t="str">
        <f>VLOOKUP(E31,DEVOLUCIONES[],6,FALSE)</f>
        <v>GAMMA MUGICA</v>
      </c>
      <c r="U31" s="31" t="str">
        <f>VLOOKUP(E31,DEVOLUCIONES[],7,FALSE)</f>
        <v>TERBASA</v>
      </c>
      <c r="V31" s="32"/>
    </row>
    <row r="32" spans="1:22" ht="15" customHeight="1" x14ac:dyDescent="0.2">
      <c r="A32" s="41">
        <f>WEEKNUM(G32)</f>
        <v>17</v>
      </c>
      <c r="B32" s="22" t="s">
        <v>658</v>
      </c>
      <c r="C32" s="23" t="s">
        <v>659</v>
      </c>
      <c r="D32" s="24"/>
      <c r="E32" s="23" t="s">
        <v>4</v>
      </c>
      <c r="F32" s="42">
        <f>G32</f>
        <v>44672.916666666664</v>
      </c>
      <c r="G32" s="26">
        <v>44672.916666666664</v>
      </c>
      <c r="H32" s="27"/>
      <c r="I32" s="28"/>
      <c r="J32" s="23" t="s">
        <v>23</v>
      </c>
      <c r="K32" s="23" t="s">
        <v>258</v>
      </c>
      <c r="L32" s="29">
        <f>+H32+6</f>
        <v>6</v>
      </c>
      <c r="M32" s="29">
        <f>H32+2</f>
        <v>2</v>
      </c>
      <c r="N32" s="29">
        <f>H32+6</f>
        <v>6</v>
      </c>
      <c r="O32" s="30"/>
      <c r="P32" s="31" t="str">
        <f>VLOOKUP(E32,DEVOLUCIONES[],2,FALSE)</f>
        <v>DEFIBE</v>
      </c>
      <c r="Q32" s="31" t="str">
        <f>VLOOKUP(E32,DEVOLUCIONES[],3,FALSE)</f>
        <v>TERBASA</v>
      </c>
      <c r="R32" s="31" t="str">
        <f>VLOOKUP(E32,DEVOLUCIONES[],4,FALSE)</f>
        <v>GAMMA MUGICA</v>
      </c>
      <c r="S32" s="31" t="str">
        <f>VLOOKUP(E32,DEVOLUCIONES[],5,FALSE)</f>
        <v>HUXLEY</v>
      </c>
      <c r="T32" s="31" t="str">
        <f>VLOOKUP(E32,DEVOLUCIONES[],6,FALSE)</f>
        <v>HUXLEY</v>
      </c>
      <c r="U32" s="31" t="str">
        <f>VLOOKUP(E32,DEVOLUCIONES[],7,FALSE)</f>
        <v>TERBASA</v>
      </c>
      <c r="V32" s="32"/>
    </row>
    <row r="33" spans="1:22" ht="15" customHeight="1" x14ac:dyDescent="0.2">
      <c r="A33" s="41">
        <f>WEEKNUM(G33)</f>
        <v>17</v>
      </c>
      <c r="B33" s="22" t="s">
        <v>648</v>
      </c>
      <c r="C33" s="23" t="s">
        <v>99</v>
      </c>
      <c r="D33" s="24" t="s">
        <v>198</v>
      </c>
      <c r="E33" s="23" t="s">
        <v>38</v>
      </c>
      <c r="F33" s="42">
        <f>G33</f>
        <v>44673.333333333336</v>
      </c>
      <c r="G33" s="26">
        <v>44673.333333333336</v>
      </c>
      <c r="H33" s="27"/>
      <c r="I33" s="28"/>
      <c r="J33" s="23" t="s">
        <v>20</v>
      </c>
      <c r="K33" s="23" t="s">
        <v>258</v>
      </c>
      <c r="L33" s="29">
        <f>+H33+6</f>
        <v>6</v>
      </c>
      <c r="M33" s="29">
        <f>H33+2</f>
        <v>2</v>
      </c>
      <c r="N33" s="29">
        <f>H33+6</f>
        <v>6</v>
      </c>
      <c r="O33" s="30"/>
      <c r="P33" s="31" t="str">
        <f>VLOOKUP(E33,DEVOLUCIONES[],2,FALSE)</f>
        <v>EXOLGAN</v>
      </c>
      <c r="Q33" s="31" t="str">
        <f>VLOOKUP(E33,DEVOLUCIONES[],3,FALSE)</f>
        <v>EXOLGAN</v>
      </c>
      <c r="R33" s="31" t="str">
        <f>VLOOKUP(E33,DEVOLUCIONES[],4,FALSE)</f>
        <v>EXOLGAN</v>
      </c>
      <c r="S33" s="31" t="str">
        <f>VLOOKUP(E33,DEVOLUCIONES[],5,FALSE)</f>
        <v>HUXLEY</v>
      </c>
      <c r="T33" s="31" t="str">
        <f>VLOOKUP(E33,DEVOLUCIONES[],6,FALSE)</f>
        <v>HUXLEY</v>
      </c>
      <c r="U33" s="31" t="str">
        <f>VLOOKUP(E33,DEVOLUCIONES[],7,FALSE)</f>
        <v>EXOLGAN</v>
      </c>
      <c r="V33" s="32"/>
    </row>
    <row r="34" spans="1:22" ht="15" customHeight="1" x14ac:dyDescent="0.2">
      <c r="A34" s="41">
        <f>WEEKNUM(G34)</f>
        <v>17</v>
      </c>
      <c r="B34" s="22" t="s">
        <v>636</v>
      </c>
      <c r="C34" s="23" t="s">
        <v>33</v>
      </c>
      <c r="D34" s="24" t="s">
        <v>198</v>
      </c>
      <c r="E34" s="23" t="s">
        <v>26</v>
      </c>
      <c r="F34" s="42">
        <f>G34</f>
        <v>44674</v>
      </c>
      <c r="G34" s="26">
        <v>44674</v>
      </c>
      <c r="H34" s="27"/>
      <c r="I34" s="28"/>
      <c r="J34" s="23" t="s">
        <v>23</v>
      </c>
      <c r="K34" s="23" t="s">
        <v>258</v>
      </c>
      <c r="L34" s="29">
        <f>+H34+6</f>
        <v>6</v>
      </c>
      <c r="M34" s="29">
        <f>H34+2</f>
        <v>2</v>
      </c>
      <c r="N34" s="29">
        <f>H34+6</f>
        <v>6</v>
      </c>
      <c r="O34" s="30"/>
      <c r="P34" s="31" t="str">
        <f>VLOOKUP(E34,DEVOLUCIONES[],2,FALSE)</f>
        <v>TRP</v>
      </c>
      <c r="Q34" s="31" t="str">
        <f>VLOOKUP(E34,DEVOLUCIONES[],3,FALSE)</f>
        <v>TRP</v>
      </c>
      <c r="R34" s="31" t="str">
        <f>VLOOKUP(E34,DEVOLUCIONES[],4,FALSE)</f>
        <v>TRP</v>
      </c>
      <c r="S34" s="31" t="str">
        <f>VLOOKUP(E34,DEVOLUCIONES[],5,FALSE)</f>
        <v>TRP</v>
      </c>
      <c r="T34" s="31" t="str">
        <f>VLOOKUP(E34,DEVOLUCIONES[],6,FALSE)</f>
        <v>TRP</v>
      </c>
      <c r="U34" s="31" t="str">
        <f>VLOOKUP(E34,DEVOLUCIONES[],7,FALSE)</f>
        <v>TRP</v>
      </c>
      <c r="V34" s="32"/>
    </row>
    <row r="35" spans="1:22" ht="15" customHeight="1" x14ac:dyDescent="0.2">
      <c r="A35" s="41">
        <f>WEEKNUM(G35)</f>
        <v>18</v>
      </c>
      <c r="B35" s="22" t="s">
        <v>640</v>
      </c>
      <c r="C35" s="23" t="s">
        <v>529</v>
      </c>
      <c r="D35" s="24" t="s">
        <v>22</v>
      </c>
      <c r="E35" s="23" t="s">
        <v>29</v>
      </c>
      <c r="F35" s="42">
        <f>G35</f>
        <v>44675.291666666664</v>
      </c>
      <c r="G35" s="26">
        <v>44675.291666666664</v>
      </c>
      <c r="H35" s="27"/>
      <c r="I35" s="28"/>
      <c r="J35" s="23" t="s">
        <v>40</v>
      </c>
      <c r="K35" s="23" t="s">
        <v>258</v>
      </c>
      <c r="L35" s="29">
        <f>+H35+6</f>
        <v>6</v>
      </c>
      <c r="M35" s="29">
        <f>H35+2</f>
        <v>2</v>
      </c>
      <c r="N35" s="29">
        <f>H35+6</f>
        <v>6</v>
      </c>
      <c r="O35" s="30"/>
      <c r="P35" s="31" t="s">
        <v>40</v>
      </c>
      <c r="Q35" s="31" t="s">
        <v>40</v>
      </c>
      <c r="R35" s="31" t="s">
        <v>40</v>
      </c>
      <c r="S35" s="31" t="s">
        <v>40</v>
      </c>
      <c r="T35" s="31" t="s">
        <v>40</v>
      </c>
      <c r="U35" s="31" t="s">
        <v>40</v>
      </c>
      <c r="V35" s="32"/>
    </row>
    <row r="36" spans="1:22" ht="15" customHeight="1" x14ac:dyDescent="0.2">
      <c r="A36" s="41">
        <f>WEEKNUM(G36)</f>
        <v>18</v>
      </c>
      <c r="B36" s="22" t="s">
        <v>654</v>
      </c>
      <c r="C36" s="23" t="s">
        <v>55</v>
      </c>
      <c r="D36" s="24" t="s">
        <v>198</v>
      </c>
      <c r="E36" s="23" t="s">
        <v>52</v>
      </c>
      <c r="F36" s="42">
        <f>G36</f>
        <v>44677.958333333336</v>
      </c>
      <c r="G36" s="26">
        <v>44677.958333333336</v>
      </c>
      <c r="H36" s="27"/>
      <c r="I36" s="28"/>
      <c r="J36" s="23" t="s">
        <v>20</v>
      </c>
      <c r="K36" s="23" t="s">
        <v>258</v>
      </c>
      <c r="L36" s="29">
        <f>+H36+6</f>
        <v>6</v>
      </c>
      <c r="M36" s="29">
        <f>H36+2</f>
        <v>2</v>
      </c>
      <c r="N36" s="29">
        <f>H36+6</f>
        <v>6</v>
      </c>
      <c r="O36" s="30"/>
      <c r="P36" s="31" t="str">
        <f>VLOOKUP(E36,DEVOLUCIONES[],2,FALSE)</f>
        <v>EXOLGAN</v>
      </c>
      <c r="Q36" s="31" t="str">
        <f>VLOOKUP(E36,DEVOLUCIONES[],3,FALSE)</f>
        <v>EXOLGAN</v>
      </c>
      <c r="R36" s="31" t="str">
        <f>VLOOKUP(E36,DEVOLUCIONES[],4,FALSE)</f>
        <v>EXOLGAN</v>
      </c>
      <c r="S36" s="31" t="str">
        <f>VLOOKUP(E36,DEVOLUCIONES[],5,FALSE)</f>
        <v>HUXLEY</v>
      </c>
      <c r="T36" s="31" t="str">
        <f>VLOOKUP(E36,DEVOLUCIONES[],6,FALSE)</f>
        <v>HUXLEY</v>
      </c>
      <c r="U36" s="31" t="str">
        <f>VLOOKUP(E36,DEVOLUCIONES[],7,FALSE)</f>
        <v>EXOLGAN</v>
      </c>
      <c r="V36" s="32"/>
    </row>
    <row r="37" spans="1:22" ht="15" customHeight="1" x14ac:dyDescent="0.2">
      <c r="A37" s="41">
        <f>WEEKNUM(G37)</f>
        <v>18</v>
      </c>
      <c r="B37" s="22" t="s">
        <v>641</v>
      </c>
      <c r="C37" s="23" t="s">
        <v>185</v>
      </c>
      <c r="D37" s="24" t="s">
        <v>24</v>
      </c>
      <c r="E37" s="23" t="s">
        <v>29</v>
      </c>
      <c r="F37" s="42">
        <f>G37</f>
        <v>44679.541666666664</v>
      </c>
      <c r="G37" s="26">
        <v>44679.541666666664</v>
      </c>
      <c r="H37" s="27"/>
      <c r="I37" s="28"/>
      <c r="J37" s="23" t="s">
        <v>25</v>
      </c>
      <c r="K37" s="23" t="s">
        <v>258</v>
      </c>
      <c r="L37" s="29">
        <f>+H37+6</f>
        <v>6</v>
      </c>
      <c r="M37" s="29">
        <f>H37+2</f>
        <v>2</v>
      </c>
      <c r="N37" s="29">
        <f>H37+6</f>
        <v>6</v>
      </c>
      <c r="O37" s="30"/>
      <c r="P37" s="31" t="s">
        <v>25</v>
      </c>
      <c r="Q37" s="31" t="s">
        <v>25</v>
      </c>
      <c r="R37" s="31" t="s">
        <v>25</v>
      </c>
      <c r="S37" s="31" t="s">
        <v>25</v>
      </c>
      <c r="T37" s="31" t="s">
        <v>25</v>
      </c>
      <c r="U37" s="31" t="s">
        <v>25</v>
      </c>
      <c r="V37" s="21"/>
    </row>
    <row r="38" spans="1:22" ht="15" customHeight="1" x14ac:dyDescent="0.2">
      <c r="A38" s="41">
        <f>WEEKNUM(G38)</f>
        <v>18</v>
      </c>
      <c r="B38" s="22" t="s">
        <v>645</v>
      </c>
      <c r="C38" s="23" t="s">
        <v>94</v>
      </c>
      <c r="D38" s="24" t="s">
        <v>22</v>
      </c>
      <c r="E38" s="23" t="s">
        <v>70</v>
      </c>
      <c r="F38" s="42">
        <f>G38</f>
        <v>44679.916666666664</v>
      </c>
      <c r="G38" s="26">
        <v>44679.916666666664</v>
      </c>
      <c r="H38" s="27"/>
      <c r="I38" s="28"/>
      <c r="J38" s="23" t="s">
        <v>23</v>
      </c>
      <c r="K38" s="23" t="s">
        <v>258</v>
      </c>
      <c r="L38" s="29">
        <f>+H38+6</f>
        <v>6</v>
      </c>
      <c r="M38" s="29">
        <f>H38+2</f>
        <v>2</v>
      </c>
      <c r="N38" s="29">
        <f>H38+6</f>
        <v>6</v>
      </c>
      <c r="O38" s="30"/>
      <c r="P38" s="31" t="str">
        <f>VLOOKUP(E38,DEVOLUCIONES[],2,FALSE)</f>
        <v>HUXLEY</v>
      </c>
      <c r="Q38" s="31" t="str">
        <f>VLOOKUP(E38,DEVOLUCIONES[],3,FALSE)</f>
        <v>TERBASA</v>
      </c>
      <c r="R38" s="31" t="str">
        <f>VLOOKUP(E38,DEVOLUCIONES[],4,FALSE)</f>
        <v>DEFIBE</v>
      </c>
      <c r="S38" s="31" t="str">
        <f>VLOOKUP(E38,DEVOLUCIONES[],5,FALSE)</f>
        <v>HUXLEY</v>
      </c>
      <c r="T38" s="31" t="str">
        <f>VLOOKUP(E38,DEVOLUCIONES[],6,FALSE)</f>
        <v>GAMMA MUGICA</v>
      </c>
      <c r="U38" s="31" t="str">
        <f>VLOOKUP(E38,DEVOLUCIONES[],7,FALSE)</f>
        <v>TERBASA</v>
      </c>
      <c r="V38" s="21"/>
    </row>
    <row r="39" spans="1:22" ht="15" customHeight="1" x14ac:dyDescent="0.2">
      <c r="A39" s="41">
        <f>WEEKNUM(G39)</f>
        <v>18</v>
      </c>
      <c r="B39" s="22" t="s">
        <v>660</v>
      </c>
      <c r="C39" s="23" t="s">
        <v>197</v>
      </c>
      <c r="D39" s="24" t="s">
        <v>24</v>
      </c>
      <c r="E39" s="23" t="s">
        <v>4</v>
      </c>
      <c r="F39" s="42">
        <f>G39</f>
        <v>44679.916666666664</v>
      </c>
      <c r="G39" s="26">
        <v>44679.916666666664</v>
      </c>
      <c r="H39" s="27"/>
      <c r="I39" s="28"/>
      <c r="J39" s="23" t="s">
        <v>23</v>
      </c>
      <c r="K39" s="23" t="s">
        <v>258</v>
      </c>
      <c r="L39" s="29">
        <f>+H39+6</f>
        <v>6</v>
      </c>
      <c r="M39" s="29">
        <f>H39+2</f>
        <v>2</v>
      </c>
      <c r="N39" s="29">
        <f>H39+6</f>
        <v>6</v>
      </c>
      <c r="O39" s="30"/>
      <c r="P39" s="31" t="str">
        <f>VLOOKUP(E39,DEVOLUCIONES[],2,FALSE)</f>
        <v>DEFIBE</v>
      </c>
      <c r="Q39" s="31" t="str">
        <f>VLOOKUP(E39,DEVOLUCIONES[],3,FALSE)</f>
        <v>TERBASA</v>
      </c>
      <c r="R39" s="31" t="str">
        <f>VLOOKUP(E39,DEVOLUCIONES[],4,FALSE)</f>
        <v>GAMMA MUGICA</v>
      </c>
      <c r="S39" s="31" t="str">
        <f>VLOOKUP(E39,DEVOLUCIONES[],5,FALSE)</f>
        <v>HUXLEY</v>
      </c>
      <c r="T39" s="31" t="str">
        <f>VLOOKUP(E39,DEVOLUCIONES[],6,FALSE)</f>
        <v>HUXLEY</v>
      </c>
      <c r="U39" s="31" t="str">
        <f>VLOOKUP(E39,DEVOLUCIONES[],7,FALSE)</f>
        <v>TERBASA</v>
      </c>
      <c r="V39" s="21"/>
    </row>
    <row r="40" spans="1:22" ht="15" customHeight="1" x14ac:dyDescent="0.2">
      <c r="A40" s="41">
        <f>WEEKNUM(G40)</f>
        <v>18</v>
      </c>
      <c r="B40" s="22" t="s">
        <v>649</v>
      </c>
      <c r="C40" s="23" t="s">
        <v>413</v>
      </c>
      <c r="D40" s="24" t="s">
        <v>41</v>
      </c>
      <c r="E40" s="23" t="s">
        <v>38</v>
      </c>
      <c r="F40" s="42">
        <f>G40</f>
        <v>44680.333333333336</v>
      </c>
      <c r="G40" s="26">
        <v>44680.333333333336</v>
      </c>
      <c r="H40" s="27"/>
      <c r="I40" s="28"/>
      <c r="J40" s="23" t="s">
        <v>20</v>
      </c>
      <c r="K40" s="23" t="s">
        <v>258</v>
      </c>
      <c r="L40" s="29">
        <f>+H40+6</f>
        <v>6</v>
      </c>
      <c r="M40" s="29">
        <f>H40+2</f>
        <v>2</v>
      </c>
      <c r="N40" s="29">
        <f>H40+6</f>
        <v>6</v>
      </c>
      <c r="O40" s="30"/>
      <c r="P40" s="31" t="str">
        <f>VLOOKUP(E40,DEVOLUCIONES[],2,FALSE)</f>
        <v>EXOLGAN</v>
      </c>
      <c r="Q40" s="31" t="str">
        <f>VLOOKUP(E40,DEVOLUCIONES[],3,FALSE)</f>
        <v>EXOLGAN</v>
      </c>
      <c r="R40" s="31" t="str">
        <f>VLOOKUP(E40,DEVOLUCIONES[],4,FALSE)</f>
        <v>EXOLGAN</v>
      </c>
      <c r="S40" s="31" t="str">
        <f>VLOOKUP(E40,DEVOLUCIONES[],5,FALSE)</f>
        <v>HUXLEY</v>
      </c>
      <c r="T40" s="31" t="str">
        <f>VLOOKUP(E40,DEVOLUCIONES[],6,FALSE)</f>
        <v>HUXLEY</v>
      </c>
      <c r="U40" s="31" t="str">
        <f>VLOOKUP(E40,DEVOLUCIONES[],7,FALSE)</f>
        <v>EXOLGAN</v>
      </c>
      <c r="V40" s="32"/>
    </row>
  </sheetData>
  <autoFilter ref="A7:V36" xr:uid="{032D94E7-E174-46A8-9929-A12D7393A100}">
    <sortState xmlns:xlrd2="http://schemas.microsoft.com/office/spreadsheetml/2017/richdata2" ref="A8:V40">
      <sortCondition ref="G7:G36"/>
    </sortState>
  </autoFilter>
  <mergeCells count="5">
    <mergeCell ref="E1:R1"/>
    <mergeCell ref="B3:B4"/>
    <mergeCell ref="D6:E6"/>
    <mergeCell ref="L6:N6"/>
    <mergeCell ref="P6:U6"/>
  </mergeCells>
  <conditionalFormatting sqref="K1:K6 K41:K1048576 K8">
    <cfRule type="cellIs" dxfId="111" priority="124" operator="equal">
      <formula>"Electronico"</formula>
    </cfRule>
  </conditionalFormatting>
  <conditionalFormatting sqref="K9">
    <cfRule type="cellIs" dxfId="110" priority="35" operator="equal">
      <formula>"Electronico"</formula>
    </cfRule>
  </conditionalFormatting>
  <conditionalFormatting sqref="K7">
    <cfRule type="cellIs" dxfId="109" priority="34" operator="equal">
      <formula>"Electronico"</formula>
    </cfRule>
  </conditionalFormatting>
  <conditionalFormatting sqref="K10">
    <cfRule type="cellIs" dxfId="108" priority="33" operator="equal">
      <formula>"Electronico"</formula>
    </cfRule>
  </conditionalFormatting>
  <conditionalFormatting sqref="K11">
    <cfRule type="cellIs" dxfId="107" priority="32" operator="equal">
      <formula>"Electronico"</formula>
    </cfRule>
  </conditionalFormatting>
  <conditionalFormatting sqref="K12">
    <cfRule type="cellIs" dxfId="106" priority="31" operator="equal">
      <formula>"Electronico"</formula>
    </cfRule>
  </conditionalFormatting>
  <conditionalFormatting sqref="K13">
    <cfRule type="cellIs" dxfId="105" priority="29" operator="equal">
      <formula>"Electronico"</formula>
    </cfRule>
  </conditionalFormatting>
  <conditionalFormatting sqref="K14">
    <cfRule type="cellIs" dxfId="104" priority="28" operator="equal">
      <formula>"Electronico"</formula>
    </cfRule>
  </conditionalFormatting>
  <conditionalFormatting sqref="K15">
    <cfRule type="cellIs" dxfId="103" priority="26" operator="equal">
      <formula>"Electronico"</formula>
    </cfRule>
  </conditionalFormatting>
  <conditionalFormatting sqref="K16">
    <cfRule type="cellIs" dxfId="102" priority="25" operator="equal">
      <formula>"Electronico"</formula>
    </cfRule>
  </conditionalFormatting>
  <conditionalFormatting sqref="K17">
    <cfRule type="cellIs" dxfId="101" priority="24" operator="equal">
      <formula>"Electronico"</formula>
    </cfRule>
  </conditionalFormatting>
  <conditionalFormatting sqref="K18">
    <cfRule type="cellIs" dxfId="100" priority="23" operator="equal">
      <formula>"Electronico"</formula>
    </cfRule>
  </conditionalFormatting>
  <conditionalFormatting sqref="K19">
    <cfRule type="cellIs" dxfId="99" priority="22" operator="equal">
      <formula>"Electronico"</formula>
    </cfRule>
  </conditionalFormatting>
  <conditionalFormatting sqref="K20">
    <cfRule type="cellIs" dxfId="98" priority="21" operator="equal">
      <formula>"Electronico"</formula>
    </cfRule>
  </conditionalFormatting>
  <conditionalFormatting sqref="K21">
    <cfRule type="cellIs" dxfId="97" priority="20" operator="equal">
      <formula>"Electronico"</formula>
    </cfRule>
  </conditionalFormatting>
  <conditionalFormatting sqref="K22">
    <cfRule type="cellIs" dxfId="96" priority="19" operator="equal">
      <formula>"Electronico"</formula>
    </cfRule>
  </conditionalFormatting>
  <conditionalFormatting sqref="K23">
    <cfRule type="cellIs" dxfId="95" priority="18" operator="equal">
      <formula>"Electronico"</formula>
    </cfRule>
  </conditionalFormatting>
  <conditionalFormatting sqref="K24">
    <cfRule type="cellIs" dxfId="94" priority="17" operator="equal">
      <formula>"Electronico"</formula>
    </cfRule>
  </conditionalFormatting>
  <conditionalFormatting sqref="K25">
    <cfRule type="cellIs" dxfId="93" priority="16" operator="equal">
      <formula>"Electronico"</formula>
    </cfRule>
  </conditionalFormatting>
  <conditionalFormatting sqref="K26">
    <cfRule type="cellIs" dxfId="92" priority="15" operator="equal">
      <formula>"Electronico"</formula>
    </cfRule>
  </conditionalFormatting>
  <conditionalFormatting sqref="K27">
    <cfRule type="cellIs" dxfId="91" priority="14" operator="equal">
      <formula>"Electronico"</formula>
    </cfRule>
  </conditionalFormatting>
  <conditionalFormatting sqref="K28">
    <cfRule type="cellIs" dxfId="90" priority="13" operator="equal">
      <formula>"Electronico"</formula>
    </cfRule>
  </conditionalFormatting>
  <conditionalFormatting sqref="K29">
    <cfRule type="cellIs" dxfId="89" priority="12" operator="equal">
      <formula>"Electronico"</formula>
    </cfRule>
  </conditionalFormatting>
  <conditionalFormatting sqref="K30">
    <cfRule type="cellIs" dxfId="88" priority="11" operator="equal">
      <formula>"Electronico"</formula>
    </cfRule>
  </conditionalFormatting>
  <conditionalFormatting sqref="K31">
    <cfRule type="cellIs" dxfId="87" priority="10" operator="equal">
      <formula>"Electronico"</formula>
    </cfRule>
  </conditionalFormatting>
  <conditionalFormatting sqref="K32">
    <cfRule type="cellIs" dxfId="86" priority="9" operator="equal">
      <formula>"Electronico"</formula>
    </cfRule>
  </conditionalFormatting>
  <conditionalFormatting sqref="K33">
    <cfRule type="cellIs" dxfId="85" priority="8" operator="equal">
      <formula>"Electronico"</formula>
    </cfRule>
  </conditionalFormatting>
  <conditionalFormatting sqref="K34">
    <cfRule type="cellIs" dxfId="84" priority="7" operator="equal">
      <formula>"Electronico"</formula>
    </cfRule>
  </conditionalFormatting>
  <conditionalFormatting sqref="K35">
    <cfRule type="cellIs" dxfId="83" priority="6" operator="equal">
      <formula>"Electronico"</formula>
    </cfRule>
  </conditionalFormatting>
  <conditionalFormatting sqref="K36">
    <cfRule type="cellIs" dxfId="82" priority="5" operator="equal">
      <formula>"Electronico"</formula>
    </cfRule>
  </conditionalFormatting>
  <conditionalFormatting sqref="K37">
    <cfRule type="cellIs" dxfId="81" priority="4" operator="equal">
      <formula>"Electronico"</formula>
    </cfRule>
  </conditionalFormatting>
  <conditionalFormatting sqref="K38">
    <cfRule type="cellIs" dxfId="80" priority="3" operator="equal">
      <formula>"Electronico"</formula>
    </cfRule>
  </conditionalFormatting>
  <conditionalFormatting sqref="K39">
    <cfRule type="cellIs" dxfId="79" priority="2" operator="equal">
      <formula>"Electronico"</formula>
    </cfRule>
  </conditionalFormatting>
  <conditionalFormatting sqref="K40">
    <cfRule type="cellIs" dxfId="78" priority="1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B3CE-ABD9-4623-902D-2DD4EB2C9FEA}">
  <sheetPr codeName="Hoja3"/>
  <dimension ref="A1:U7"/>
  <sheetViews>
    <sheetView zoomScaleNormal="100" workbookViewId="0">
      <pane ySplit="7" topLeftCell="A8" activePane="bottomLeft" state="frozen"/>
      <selection pane="bottomLeft" activeCell="A8" sqref="A8:XFD74"/>
    </sheetView>
  </sheetViews>
  <sheetFormatPr defaultColWidth="9.140625" defaultRowHeight="15" customHeight="1" x14ac:dyDescent="0.2"/>
  <cols>
    <col min="1" max="1" width="8.28515625" style="9" customWidth="1"/>
    <col min="2" max="2" width="19.85546875" style="9" customWidth="1"/>
    <col min="3" max="3" width="21.85546875" style="9" customWidth="1"/>
    <col min="4" max="4" width="12.42578125" style="9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4.140625" style="9" bestFit="1" customWidth="1"/>
    <col min="10" max="10" width="12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6" width="20.7109375" style="9" bestFit="1" customWidth="1"/>
    <col min="17" max="17" width="14" style="9" customWidth="1"/>
    <col min="18" max="18" width="20.7109375" style="9" bestFit="1" customWidth="1"/>
    <col min="19" max="19" width="15.85546875" style="9" bestFit="1" customWidth="1"/>
    <col min="20" max="20" width="17.140625" style="9" customWidth="1"/>
    <col min="21" max="21" width="53" style="9" bestFit="1" customWidth="1"/>
    <col min="22" max="23" width="9.140625" style="9"/>
    <col min="24" max="24" width="9.140625" style="9" customWidth="1"/>
    <col min="25" max="16384" width="9.140625" style="9"/>
  </cols>
  <sheetData>
    <row r="1" spans="1:21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"/>
      <c r="T1" s="6"/>
      <c r="U1" s="5"/>
    </row>
    <row r="2" spans="1:21" ht="14.25" customHeight="1" x14ac:dyDescent="1.05">
      <c r="A2" s="8"/>
      <c r="B2" s="3"/>
      <c r="C2" s="3"/>
      <c r="D2" s="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7"/>
      <c r="T2" s="6"/>
      <c r="U2" s="5"/>
    </row>
    <row r="3" spans="1:21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260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89"/>
      <c r="L3" s="89"/>
      <c r="M3" s="89"/>
      <c r="N3" s="89"/>
      <c r="O3" s="89"/>
      <c r="P3" s="89"/>
      <c r="Q3" s="89"/>
      <c r="R3" s="89"/>
      <c r="S3" s="7"/>
      <c r="T3" s="6"/>
      <c r="U3" s="5"/>
    </row>
    <row r="4" spans="1:21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249</v>
      </c>
      <c r="I4" s="75" t="s">
        <v>262</v>
      </c>
      <c r="J4" s="75" t="s">
        <v>262</v>
      </c>
      <c r="K4" s="89"/>
      <c r="L4" s="89"/>
      <c r="M4" s="89"/>
      <c r="N4" s="89"/>
      <c r="O4" s="89"/>
      <c r="P4" s="89"/>
      <c r="Q4" s="89"/>
      <c r="R4" s="89"/>
      <c r="S4" s="7"/>
      <c r="T4" s="6"/>
      <c r="U4" s="5"/>
    </row>
    <row r="5" spans="1:21" ht="15" customHeight="1" thickBot="1" x14ac:dyDescent="1.1000000000000001">
      <c r="A5" s="8"/>
      <c r="B5" s="3"/>
      <c r="C5" s="3"/>
      <c r="D5" s="4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7"/>
      <c r="T5" s="6"/>
      <c r="U5" s="5"/>
    </row>
    <row r="6" spans="1:21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92" t="s">
        <v>16</v>
      </c>
      <c r="K6" s="90"/>
      <c r="L6" s="112" t="s">
        <v>6</v>
      </c>
      <c r="M6" s="113"/>
      <c r="N6" s="114"/>
      <c r="O6" s="91"/>
      <c r="P6" s="115" t="s">
        <v>10</v>
      </c>
      <c r="Q6" s="115"/>
      <c r="R6" s="115"/>
      <c r="S6" s="115"/>
      <c r="T6" s="115"/>
      <c r="U6" s="13"/>
    </row>
    <row r="7" spans="1:21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14</v>
      </c>
      <c r="T7" s="27" t="s">
        <v>66</v>
      </c>
      <c r="U7" s="41" t="s">
        <v>18</v>
      </c>
    </row>
  </sheetData>
  <autoFilter ref="A7:U7" xr:uid="{00000000-0009-0000-0000-000006000000}">
    <sortState xmlns:xlrd2="http://schemas.microsoft.com/office/spreadsheetml/2017/richdata2" ref="A7:U8">
      <sortCondition ref="G7"/>
    </sortState>
  </autoFilter>
  <mergeCells count="5">
    <mergeCell ref="E1:R1"/>
    <mergeCell ref="B3:B4"/>
    <mergeCell ref="D6:E6"/>
    <mergeCell ref="L6:N6"/>
    <mergeCell ref="P6:T6"/>
  </mergeCells>
  <conditionalFormatting sqref="K1:K1048576">
    <cfRule type="cellIs" dxfId="77" priority="130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4088-ADCD-49F5-A57B-04DC6A5FD042}">
  <dimension ref="A1:U7"/>
  <sheetViews>
    <sheetView zoomScaleNormal="100" workbookViewId="0">
      <pane ySplit="7" topLeftCell="A8" activePane="bottomLeft" state="frozen"/>
      <selection pane="bottomLeft" activeCell="A8" sqref="A8:XFD76"/>
    </sheetView>
  </sheetViews>
  <sheetFormatPr defaultColWidth="9.140625" defaultRowHeight="15" customHeight="1" x14ac:dyDescent="0.2"/>
  <cols>
    <col min="1" max="1" width="8.28515625" style="9" customWidth="1"/>
    <col min="2" max="2" width="19.85546875" style="9" customWidth="1"/>
    <col min="3" max="3" width="21.85546875" style="9" customWidth="1"/>
    <col min="4" max="4" width="12.42578125" style="9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4.140625" style="9" bestFit="1" customWidth="1"/>
    <col min="10" max="10" width="12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8" width="20.7109375" style="9" bestFit="1" customWidth="1"/>
    <col min="19" max="19" width="15.85546875" style="9" bestFit="1" customWidth="1"/>
    <col min="20" max="20" width="17.140625" style="9" customWidth="1"/>
    <col min="21" max="21" width="53" style="9" bestFit="1" customWidth="1"/>
    <col min="22" max="23" width="9.140625" style="9"/>
    <col min="24" max="24" width="9.140625" style="9" customWidth="1"/>
    <col min="25" max="16384" width="9.140625" style="9"/>
  </cols>
  <sheetData>
    <row r="1" spans="1:21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"/>
      <c r="T1" s="6"/>
      <c r="U1" s="5"/>
    </row>
    <row r="2" spans="1:21" ht="14.25" customHeight="1" x14ac:dyDescent="1.05">
      <c r="A2" s="8"/>
      <c r="B2" s="3"/>
      <c r="C2" s="3"/>
      <c r="D2" s="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7"/>
      <c r="T2" s="6"/>
      <c r="U2" s="5"/>
    </row>
    <row r="3" spans="1:21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260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95"/>
      <c r="L3" s="95"/>
      <c r="M3" s="95"/>
      <c r="N3" s="95"/>
      <c r="O3" s="95"/>
      <c r="P3" s="95"/>
      <c r="Q3" s="95"/>
      <c r="R3" s="95"/>
      <c r="S3" s="7"/>
      <c r="T3" s="6"/>
      <c r="U3" s="5"/>
    </row>
    <row r="4" spans="1:21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249</v>
      </c>
      <c r="I4" s="75" t="s">
        <v>262</v>
      </c>
      <c r="J4" s="75" t="s">
        <v>262</v>
      </c>
      <c r="K4" s="95"/>
      <c r="L4" s="95"/>
      <c r="M4" s="95"/>
      <c r="N4" s="95"/>
      <c r="O4" s="95"/>
      <c r="P4" s="95"/>
      <c r="Q4" s="95"/>
      <c r="R4" s="95"/>
      <c r="S4" s="7"/>
      <c r="T4" s="6"/>
      <c r="U4" s="5"/>
    </row>
    <row r="5" spans="1:21" ht="15" customHeight="1" thickBot="1" x14ac:dyDescent="1.1000000000000001">
      <c r="A5" s="8"/>
      <c r="B5" s="3"/>
      <c r="C5" s="3"/>
      <c r="D5" s="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7"/>
      <c r="T5" s="6"/>
      <c r="U5" s="5"/>
    </row>
    <row r="6" spans="1:21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98" t="s">
        <v>16</v>
      </c>
      <c r="K6" s="96"/>
      <c r="L6" s="112" t="s">
        <v>6</v>
      </c>
      <c r="M6" s="113"/>
      <c r="N6" s="114"/>
      <c r="O6" s="97"/>
      <c r="P6" s="115" t="s">
        <v>10</v>
      </c>
      <c r="Q6" s="115"/>
      <c r="R6" s="115"/>
      <c r="S6" s="115"/>
      <c r="T6" s="115"/>
      <c r="U6" s="13"/>
    </row>
    <row r="7" spans="1:21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14</v>
      </c>
      <c r="T7" s="27" t="s">
        <v>66</v>
      </c>
      <c r="U7" s="41" t="s">
        <v>18</v>
      </c>
    </row>
  </sheetData>
  <autoFilter ref="A7:U7" xr:uid="{00000000-0009-0000-0000-000006000000}">
    <sortState xmlns:xlrd2="http://schemas.microsoft.com/office/spreadsheetml/2017/richdata2" ref="A7:U8">
      <sortCondition ref="G7"/>
    </sortState>
  </autoFilter>
  <mergeCells count="5">
    <mergeCell ref="E1:R1"/>
    <mergeCell ref="B3:B4"/>
    <mergeCell ref="D6:E6"/>
    <mergeCell ref="L6:N6"/>
    <mergeCell ref="P6:T6"/>
  </mergeCells>
  <conditionalFormatting sqref="K1:K1048576">
    <cfRule type="cellIs" dxfId="76" priority="96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9C010-55A3-4500-8915-39D560FE26E9}">
  <dimension ref="A1:U75"/>
  <sheetViews>
    <sheetView zoomScaleNormal="100" workbookViewId="0">
      <pane ySplit="7" topLeftCell="A8" activePane="bottomLeft" state="frozen"/>
      <selection pane="bottomLeft" activeCell="E19" sqref="E19"/>
    </sheetView>
  </sheetViews>
  <sheetFormatPr defaultColWidth="9.140625" defaultRowHeight="15" customHeight="1" x14ac:dyDescent="0.2"/>
  <cols>
    <col min="1" max="1" width="8.28515625" style="9" customWidth="1"/>
    <col min="2" max="2" width="19.85546875" style="9" customWidth="1"/>
    <col min="3" max="3" width="21.85546875" style="9" customWidth="1"/>
    <col min="4" max="4" width="12.42578125" style="9" customWidth="1"/>
    <col min="5" max="5" width="15.5703125" style="9" customWidth="1"/>
    <col min="6" max="6" width="11.85546875" style="9" customWidth="1"/>
    <col min="7" max="7" width="15.85546875" style="9" customWidth="1"/>
    <col min="8" max="8" width="16.7109375" style="9" customWidth="1"/>
    <col min="9" max="9" width="14.140625" style="9" bestFit="1" customWidth="1"/>
    <col min="10" max="10" width="12" style="9" customWidth="1"/>
    <col min="11" max="11" width="10.7109375" style="9" bestFit="1" customWidth="1"/>
    <col min="12" max="12" width="11" style="9" bestFit="1" customWidth="1"/>
    <col min="13" max="13" width="11.7109375" style="9" bestFit="1" customWidth="1"/>
    <col min="14" max="14" width="11" style="9" bestFit="1" customWidth="1"/>
    <col min="15" max="15" width="19.5703125" style="9" bestFit="1" customWidth="1"/>
    <col min="16" max="16" width="20.7109375" style="9" bestFit="1" customWidth="1"/>
    <col min="17" max="17" width="19.42578125" style="9" bestFit="1" customWidth="1"/>
    <col min="18" max="18" width="20.7109375" style="9" bestFit="1" customWidth="1"/>
    <col min="19" max="19" width="15.85546875" style="9" bestFit="1" customWidth="1"/>
    <col min="20" max="20" width="17.140625" style="9" customWidth="1"/>
    <col min="21" max="21" width="53" style="9" bestFit="1" customWidth="1"/>
    <col min="22" max="23" width="9.140625" style="9"/>
    <col min="24" max="24" width="9.140625" style="9" customWidth="1"/>
    <col min="25" max="16384" width="9.140625" style="9"/>
  </cols>
  <sheetData>
    <row r="1" spans="1:21" ht="60" customHeight="1" x14ac:dyDescent="1.05">
      <c r="A1" s="8"/>
      <c r="B1" s="3"/>
      <c r="C1" s="3"/>
      <c r="D1" s="4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"/>
      <c r="T1" s="6"/>
      <c r="U1" s="5"/>
    </row>
    <row r="2" spans="1:21" ht="14.25" customHeight="1" x14ac:dyDescent="1.05">
      <c r="A2" s="8"/>
      <c r="B2" s="3"/>
      <c r="C2" s="3"/>
      <c r="D2" s="4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7"/>
      <c r="T2" s="6"/>
      <c r="U2" s="5"/>
    </row>
    <row r="3" spans="1:21" ht="19.5" customHeight="1" x14ac:dyDescent="1.05">
      <c r="A3" s="8"/>
      <c r="B3" s="110" t="s">
        <v>259</v>
      </c>
      <c r="C3" s="74" t="s">
        <v>21</v>
      </c>
      <c r="D3" s="74" t="s">
        <v>83</v>
      </c>
      <c r="E3" s="74" t="s">
        <v>260</v>
      </c>
      <c r="F3" s="74" t="s">
        <v>261</v>
      </c>
      <c r="G3" s="74" t="s">
        <v>101</v>
      </c>
      <c r="H3" s="74" t="s">
        <v>65</v>
      </c>
      <c r="I3" s="74" t="s">
        <v>25</v>
      </c>
      <c r="J3" s="74" t="s">
        <v>40</v>
      </c>
      <c r="K3" s="74" t="s">
        <v>334</v>
      </c>
      <c r="L3" s="100"/>
      <c r="M3" s="100"/>
      <c r="N3" s="100"/>
      <c r="O3" s="100"/>
      <c r="P3" s="100"/>
      <c r="Q3" s="100"/>
      <c r="R3" s="100"/>
      <c r="S3" s="7"/>
      <c r="T3" s="6"/>
      <c r="U3" s="5"/>
    </row>
    <row r="4" spans="1:21" ht="31.5" customHeight="1" x14ac:dyDescent="1.05">
      <c r="A4" s="8"/>
      <c r="B4" s="110"/>
      <c r="C4" s="75" t="s">
        <v>262</v>
      </c>
      <c r="D4" s="75" t="s">
        <v>262</v>
      </c>
      <c r="E4" s="75" t="s">
        <v>262</v>
      </c>
      <c r="F4" s="75" t="s">
        <v>262</v>
      </c>
      <c r="G4" s="75" t="s">
        <v>249</v>
      </c>
      <c r="H4" s="75" t="s">
        <v>262</v>
      </c>
      <c r="I4" s="75" t="s">
        <v>262</v>
      </c>
      <c r="J4" s="75" t="s">
        <v>262</v>
      </c>
      <c r="K4" s="75" t="s">
        <v>249</v>
      </c>
      <c r="L4" s="100"/>
      <c r="M4" s="100"/>
      <c r="N4" s="100"/>
      <c r="O4" s="100"/>
      <c r="P4" s="100"/>
      <c r="Q4" s="100"/>
      <c r="R4" s="100"/>
      <c r="S4" s="7"/>
      <c r="T4" s="6"/>
      <c r="U4" s="5"/>
    </row>
    <row r="5" spans="1:21" ht="15" customHeight="1" thickBot="1" x14ac:dyDescent="1.1000000000000001">
      <c r="A5" s="8"/>
      <c r="B5" s="3"/>
      <c r="C5" s="3"/>
      <c r="D5" s="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7"/>
      <c r="T5" s="6"/>
      <c r="U5" s="5"/>
    </row>
    <row r="6" spans="1:21" s="1" customFormat="1" ht="12.75" x14ac:dyDescent="0.2">
      <c r="A6" s="2"/>
      <c r="B6" s="11"/>
      <c r="C6" s="11"/>
      <c r="D6" s="111">
        <f ca="1">TODAY()</f>
        <v>44650</v>
      </c>
      <c r="E6" s="111"/>
      <c r="F6" s="10"/>
      <c r="G6" s="10"/>
      <c r="H6" s="12"/>
      <c r="I6" s="12"/>
      <c r="J6" s="103" t="s">
        <v>16</v>
      </c>
      <c r="K6" s="101"/>
      <c r="L6" s="112" t="s">
        <v>6</v>
      </c>
      <c r="M6" s="113"/>
      <c r="N6" s="114"/>
      <c r="O6" s="102"/>
      <c r="P6" s="115" t="s">
        <v>10</v>
      </c>
      <c r="Q6" s="115"/>
      <c r="R6" s="115"/>
      <c r="S6" s="115"/>
      <c r="T6" s="115"/>
      <c r="U6" s="13"/>
    </row>
    <row r="7" spans="1:21" s="1" customFormat="1" ht="15" customHeight="1" x14ac:dyDescent="0.2">
      <c r="A7" s="48" t="s">
        <v>19</v>
      </c>
      <c r="B7" s="41" t="s">
        <v>27</v>
      </c>
      <c r="C7" s="41" t="s">
        <v>28</v>
      </c>
      <c r="D7" s="41" t="s">
        <v>3</v>
      </c>
      <c r="E7" s="41" t="s">
        <v>2</v>
      </c>
      <c r="F7" s="49" t="s">
        <v>1</v>
      </c>
      <c r="G7" s="27" t="s">
        <v>5</v>
      </c>
      <c r="H7" s="50" t="s">
        <v>0</v>
      </c>
      <c r="I7" s="50" t="s">
        <v>9</v>
      </c>
      <c r="J7" s="51" t="s">
        <v>17</v>
      </c>
      <c r="K7" s="51" t="s">
        <v>257</v>
      </c>
      <c r="L7" s="27" t="s">
        <v>7</v>
      </c>
      <c r="M7" s="27" t="s">
        <v>8</v>
      </c>
      <c r="N7" s="27" t="s">
        <v>15</v>
      </c>
      <c r="O7" s="27" t="s">
        <v>74</v>
      </c>
      <c r="P7" s="27" t="s">
        <v>11</v>
      </c>
      <c r="Q7" s="27" t="s">
        <v>12</v>
      </c>
      <c r="R7" s="27" t="s">
        <v>13</v>
      </c>
      <c r="S7" s="27" t="s">
        <v>14</v>
      </c>
      <c r="T7" s="27" t="s">
        <v>66</v>
      </c>
      <c r="U7" s="41" t="s">
        <v>18</v>
      </c>
    </row>
    <row r="8" spans="1:21" ht="15" customHeight="1" x14ac:dyDescent="0.2">
      <c r="A8" s="53">
        <f t="shared" ref="A8:A39" si="0">WEEKNUM(G8)</f>
        <v>0</v>
      </c>
      <c r="B8" s="22" t="s">
        <v>270</v>
      </c>
      <c r="C8" s="23" t="s">
        <v>256</v>
      </c>
      <c r="D8" s="24" t="s">
        <v>24</v>
      </c>
      <c r="E8" s="23" t="s">
        <v>29</v>
      </c>
      <c r="F8" s="42">
        <f t="shared" ref="F8:F39" si="1">G8</f>
        <v>0</v>
      </c>
      <c r="G8" s="26"/>
      <c r="H8" s="27"/>
      <c r="I8" s="28"/>
      <c r="J8" s="23" t="s">
        <v>25</v>
      </c>
      <c r="K8" s="23" t="s">
        <v>258</v>
      </c>
      <c r="L8" s="29">
        <v>6</v>
      </c>
      <c r="M8" s="29">
        <v>2</v>
      </c>
      <c r="N8" s="29">
        <v>6</v>
      </c>
      <c r="O8" s="30"/>
      <c r="P8" s="31" t="s">
        <v>25</v>
      </c>
      <c r="Q8" s="31" t="s">
        <v>25</v>
      </c>
      <c r="R8" s="31" t="s">
        <v>25</v>
      </c>
      <c r="S8" s="31" t="s">
        <v>25</v>
      </c>
      <c r="T8" s="31" t="s">
        <v>25</v>
      </c>
      <c r="U8" s="32"/>
    </row>
    <row r="9" spans="1:21" ht="15" customHeight="1" x14ac:dyDescent="0.2">
      <c r="A9" s="53">
        <f t="shared" si="0"/>
        <v>0</v>
      </c>
      <c r="B9" s="22" t="s">
        <v>269</v>
      </c>
      <c r="C9" s="23" t="s">
        <v>98</v>
      </c>
      <c r="D9" s="24" t="s">
        <v>36</v>
      </c>
      <c r="E9" s="23" t="s">
        <v>4</v>
      </c>
      <c r="F9" s="42">
        <f t="shared" si="1"/>
        <v>0</v>
      </c>
      <c r="G9" s="26"/>
      <c r="H9" s="27"/>
      <c r="I9" s="28"/>
      <c r="J9" s="23" t="s">
        <v>23</v>
      </c>
      <c r="K9" s="23" t="s">
        <v>258</v>
      </c>
      <c r="L9" s="29">
        <f t="shared" ref="L9:L14" si="2">+H9+6</f>
        <v>6</v>
      </c>
      <c r="M9" s="29">
        <f t="shared" ref="M9:M14" si="3">H9+2</f>
        <v>2</v>
      </c>
      <c r="N9" s="29">
        <f t="shared" ref="N9:N14" si="4">H9+6</f>
        <v>6</v>
      </c>
      <c r="O9" s="30"/>
      <c r="P9" s="31" t="str">
        <f>VLOOKUP(E9,DEVOLUCIONES[],2,FALSE)</f>
        <v>DEFIBE</v>
      </c>
      <c r="Q9" s="31" t="str">
        <f>VLOOKUP(E9,DEVOLUCIONES[],3,FALSE)</f>
        <v>TERBASA</v>
      </c>
      <c r="R9" s="31" t="str">
        <f>VLOOKUP(E9,DEVOLUCIONES[],4,FALSE)</f>
        <v>GAMMA MUGICA</v>
      </c>
      <c r="S9" s="31" t="str">
        <f>VLOOKUP(E9,DEVOLUCIONES[],5,FALSE)</f>
        <v>HUXLEY</v>
      </c>
      <c r="T9" s="31" t="str">
        <f>VLOOKUP(E9,DEVOLUCIONES[],6,FALSE)</f>
        <v>HUXLEY</v>
      </c>
      <c r="U9" s="32"/>
    </row>
    <row r="10" spans="1:21" ht="15" customHeight="1" x14ac:dyDescent="0.2">
      <c r="A10" s="53">
        <f t="shared" si="0"/>
        <v>0</v>
      </c>
      <c r="B10" s="22" t="s">
        <v>288</v>
      </c>
      <c r="C10" s="23" t="s">
        <v>39</v>
      </c>
      <c r="D10" s="24" t="s">
        <v>22</v>
      </c>
      <c r="E10" s="23" t="s">
        <v>70</v>
      </c>
      <c r="F10" s="42">
        <f t="shared" si="1"/>
        <v>0</v>
      </c>
      <c r="G10" s="26"/>
      <c r="H10" s="27"/>
      <c r="I10" s="28"/>
      <c r="J10" s="23" t="s">
        <v>23</v>
      </c>
      <c r="K10" s="23" t="s">
        <v>258</v>
      </c>
      <c r="L10" s="29">
        <f t="shared" si="2"/>
        <v>6</v>
      </c>
      <c r="M10" s="29">
        <f t="shared" si="3"/>
        <v>2</v>
      </c>
      <c r="N10" s="29">
        <f t="shared" si="4"/>
        <v>6</v>
      </c>
      <c r="O10" s="30"/>
      <c r="P10" s="31" t="str">
        <f>VLOOKUP(E10,DEVOLUCIONES[],2,FALSE)</f>
        <v>HUXLEY</v>
      </c>
      <c r="Q10" s="31" t="str">
        <f>VLOOKUP(E10,DEVOLUCIONES[],3,FALSE)</f>
        <v>TERBASA</v>
      </c>
      <c r="R10" s="31" t="str">
        <f>VLOOKUP(E10,DEVOLUCIONES[],4,FALSE)</f>
        <v>DEFIBE</v>
      </c>
      <c r="S10" s="31" t="str">
        <f>VLOOKUP(E10,DEVOLUCIONES[],5,FALSE)</f>
        <v>HUXLEY</v>
      </c>
      <c r="T10" s="31" t="str">
        <f>VLOOKUP(E10,DEVOLUCIONES[],6,FALSE)</f>
        <v>GAMMA MUGICA</v>
      </c>
      <c r="U10" s="32"/>
    </row>
    <row r="11" spans="1:21" ht="15" customHeight="1" x14ac:dyDescent="0.2">
      <c r="A11" s="53">
        <f t="shared" si="0"/>
        <v>0</v>
      </c>
      <c r="B11" s="22" t="s">
        <v>272</v>
      </c>
      <c r="C11" s="23" t="s">
        <v>31</v>
      </c>
      <c r="D11" s="24" t="s">
        <v>62</v>
      </c>
      <c r="E11" s="23" t="s">
        <v>26</v>
      </c>
      <c r="F11" s="42">
        <f t="shared" si="1"/>
        <v>0</v>
      </c>
      <c r="G11" s="26"/>
      <c r="H11" s="27"/>
      <c r="I11" s="28"/>
      <c r="J11" s="23" t="s">
        <v>23</v>
      </c>
      <c r="K11" s="23" t="s">
        <v>258</v>
      </c>
      <c r="L11" s="29">
        <f t="shared" si="2"/>
        <v>6</v>
      </c>
      <c r="M11" s="29">
        <f t="shared" si="3"/>
        <v>2</v>
      </c>
      <c r="N11" s="29">
        <f t="shared" si="4"/>
        <v>6</v>
      </c>
      <c r="O11" s="30"/>
      <c r="P11" s="31" t="str">
        <f>VLOOKUP(E11,DEVOLUCIONES[],2,FALSE)</f>
        <v>TRP</v>
      </c>
      <c r="Q11" s="31" t="str">
        <f>VLOOKUP(E11,DEVOLUCIONES[],3,FALSE)</f>
        <v>TRP</v>
      </c>
      <c r="R11" s="31" t="str">
        <f>VLOOKUP(E11,DEVOLUCIONES[],4,FALSE)</f>
        <v>TRP</v>
      </c>
      <c r="S11" s="31" t="str">
        <f>VLOOKUP(E11,DEVOLUCIONES[],5,FALSE)</f>
        <v>TRP</v>
      </c>
      <c r="T11" s="31" t="str">
        <f>VLOOKUP(E11,DEVOLUCIONES[],6,FALSE)</f>
        <v>TRP</v>
      </c>
      <c r="U11" s="32"/>
    </row>
    <row r="12" spans="1:21" ht="15" customHeight="1" x14ac:dyDescent="0.2">
      <c r="A12" s="53">
        <f t="shared" si="0"/>
        <v>0</v>
      </c>
      <c r="B12" s="22" t="s">
        <v>300</v>
      </c>
      <c r="C12" s="23" t="s">
        <v>55</v>
      </c>
      <c r="D12" s="24" t="s">
        <v>48</v>
      </c>
      <c r="E12" s="23" t="s">
        <v>52</v>
      </c>
      <c r="F12" s="42">
        <f t="shared" si="1"/>
        <v>0</v>
      </c>
      <c r="G12" s="26"/>
      <c r="H12" s="27"/>
      <c r="I12" s="28"/>
      <c r="J12" s="23" t="s">
        <v>20</v>
      </c>
      <c r="K12" s="23" t="s">
        <v>258</v>
      </c>
      <c r="L12" s="29">
        <f t="shared" si="2"/>
        <v>6</v>
      </c>
      <c r="M12" s="29">
        <f t="shared" si="3"/>
        <v>2</v>
      </c>
      <c r="N12" s="29">
        <f t="shared" si="4"/>
        <v>6</v>
      </c>
      <c r="O12" s="30"/>
      <c r="P12" s="31" t="str">
        <f>VLOOKUP(E12,DEVOLUCIONES[],2,FALSE)</f>
        <v>EXOLGAN</v>
      </c>
      <c r="Q12" s="31" t="str">
        <f>VLOOKUP(E12,DEVOLUCIONES[],3,FALSE)</f>
        <v>EXOLGAN</v>
      </c>
      <c r="R12" s="31" t="str">
        <f>VLOOKUP(E12,DEVOLUCIONES[],4,FALSE)</f>
        <v>EXOLGAN</v>
      </c>
      <c r="S12" s="31" t="str">
        <f>VLOOKUP(E12,DEVOLUCIONES[],5,FALSE)</f>
        <v>HUXLEY</v>
      </c>
      <c r="T12" s="31" t="str">
        <f>VLOOKUP(E12,DEVOLUCIONES[],6,FALSE)</f>
        <v>HUXLEY</v>
      </c>
      <c r="U12" s="32"/>
    </row>
    <row r="13" spans="1:21" ht="15" customHeight="1" x14ac:dyDescent="0.2">
      <c r="A13" s="53">
        <f t="shared" si="0"/>
        <v>0</v>
      </c>
      <c r="B13" s="22" t="s">
        <v>296</v>
      </c>
      <c r="C13" s="23" t="s">
        <v>297</v>
      </c>
      <c r="D13" s="23" t="s">
        <v>80</v>
      </c>
      <c r="E13" s="23" t="s">
        <v>38</v>
      </c>
      <c r="F13" s="42">
        <f t="shared" si="1"/>
        <v>0</v>
      </c>
      <c r="G13" s="35"/>
      <c r="H13" s="36"/>
      <c r="I13" s="88"/>
      <c r="J13" s="23" t="s">
        <v>20</v>
      </c>
      <c r="K13" s="23" t="s">
        <v>258</v>
      </c>
      <c r="L13" s="29">
        <f t="shared" si="2"/>
        <v>6</v>
      </c>
      <c r="M13" s="29">
        <f t="shared" si="3"/>
        <v>2</v>
      </c>
      <c r="N13" s="29">
        <f t="shared" si="4"/>
        <v>6</v>
      </c>
      <c r="O13" s="30"/>
      <c r="P13" s="31" t="str">
        <f>VLOOKUP(E13,DEVOLUCIONES[],2,FALSE)</f>
        <v>EXOLGAN</v>
      </c>
      <c r="Q13" s="31" t="str">
        <f>VLOOKUP(E13,DEVOLUCIONES[],3,FALSE)</f>
        <v>EXOLGAN</v>
      </c>
      <c r="R13" s="31" t="str">
        <f>VLOOKUP(E13,DEVOLUCIONES[],4,FALSE)</f>
        <v>EXOLGAN</v>
      </c>
      <c r="S13" s="31" t="str">
        <f>VLOOKUP(E13,DEVOLUCIONES[],5,FALSE)</f>
        <v>HUXLEY</v>
      </c>
      <c r="T13" s="31" t="str">
        <f>VLOOKUP(E13,DEVOLUCIONES[],6,FALSE)</f>
        <v>HUXLEY</v>
      </c>
      <c r="U13" s="32"/>
    </row>
    <row r="14" spans="1:21" ht="15" customHeight="1" x14ac:dyDescent="0.2">
      <c r="A14" s="53">
        <f t="shared" si="0"/>
        <v>0</v>
      </c>
      <c r="B14" s="22" t="s">
        <v>309</v>
      </c>
      <c r="C14" s="23" t="s">
        <v>186</v>
      </c>
      <c r="D14" s="24" t="s">
        <v>311</v>
      </c>
      <c r="E14" s="23" t="s">
        <v>73</v>
      </c>
      <c r="F14" s="42">
        <f t="shared" si="1"/>
        <v>0</v>
      </c>
      <c r="G14" s="26"/>
      <c r="H14" s="27"/>
      <c r="I14" s="28"/>
      <c r="J14" s="23" t="s">
        <v>20</v>
      </c>
      <c r="K14" s="23" t="s">
        <v>258</v>
      </c>
      <c r="L14" s="29">
        <f t="shared" si="2"/>
        <v>6</v>
      </c>
      <c r="M14" s="29">
        <f t="shared" si="3"/>
        <v>2</v>
      </c>
      <c r="N14" s="29">
        <f t="shared" si="4"/>
        <v>6</v>
      </c>
      <c r="O14" s="30"/>
      <c r="P14" s="31" t="str">
        <f>VLOOKUP(E14,DEVOLUCIONES[],2,FALSE)</f>
        <v>EXOLGAN</v>
      </c>
      <c r="Q14" s="31" t="str">
        <f>VLOOKUP(E14,DEVOLUCIONES[],3,FALSE)</f>
        <v>EXOLGAN</v>
      </c>
      <c r="R14" s="31" t="str">
        <f>VLOOKUP(E14,DEVOLUCIONES[],4,FALSE)</f>
        <v>EXOLGAN</v>
      </c>
      <c r="S14" s="31" t="str">
        <f>VLOOKUP(E14,DEVOLUCIONES[],5,FALSE)</f>
        <v>HUXLEY</v>
      </c>
      <c r="T14" s="31" t="str">
        <f>VLOOKUP(E14,DEVOLUCIONES[],6,FALSE)</f>
        <v>HUXLEY</v>
      </c>
      <c r="U14" s="32"/>
    </row>
    <row r="15" spans="1:21" ht="15" customHeight="1" x14ac:dyDescent="0.2">
      <c r="A15" s="53">
        <f t="shared" si="0"/>
        <v>0</v>
      </c>
      <c r="B15" s="22" t="s">
        <v>281</v>
      </c>
      <c r="C15" s="23" t="s">
        <v>185</v>
      </c>
      <c r="D15" s="24" t="s">
        <v>24</v>
      </c>
      <c r="E15" s="23" t="s">
        <v>29</v>
      </c>
      <c r="F15" s="42">
        <f t="shared" si="1"/>
        <v>0</v>
      </c>
      <c r="G15" s="26"/>
      <c r="H15" s="27"/>
      <c r="I15" s="28"/>
      <c r="J15" s="23" t="s">
        <v>25</v>
      </c>
      <c r="K15" s="23" t="s">
        <v>258</v>
      </c>
      <c r="L15" s="29">
        <v>6</v>
      </c>
      <c r="M15" s="29">
        <v>2</v>
      </c>
      <c r="N15" s="29">
        <v>6</v>
      </c>
      <c r="O15" s="30"/>
      <c r="P15" s="31" t="s">
        <v>25</v>
      </c>
      <c r="Q15" s="31" t="s">
        <v>25</v>
      </c>
      <c r="R15" s="31" t="s">
        <v>25</v>
      </c>
      <c r="S15" s="31" t="s">
        <v>25</v>
      </c>
      <c r="T15" s="31" t="s">
        <v>25</v>
      </c>
      <c r="U15" s="32"/>
    </row>
    <row r="16" spans="1:21" ht="15" customHeight="1" x14ac:dyDescent="0.2">
      <c r="A16" s="53">
        <f t="shared" si="0"/>
        <v>0</v>
      </c>
      <c r="B16" s="22" t="s">
        <v>305</v>
      </c>
      <c r="C16" s="23" t="s">
        <v>184</v>
      </c>
      <c r="D16" s="24" t="s">
        <v>198</v>
      </c>
      <c r="E16" s="23" t="s">
        <v>4</v>
      </c>
      <c r="F16" s="42">
        <f t="shared" si="1"/>
        <v>0</v>
      </c>
      <c r="G16" s="26"/>
      <c r="H16" s="27"/>
      <c r="I16" s="28"/>
      <c r="J16" s="23" t="s">
        <v>23</v>
      </c>
      <c r="K16" s="23" t="s">
        <v>258</v>
      </c>
      <c r="L16" s="29">
        <f>+H16+6</f>
        <v>6</v>
      </c>
      <c r="M16" s="29">
        <f>H16+2</f>
        <v>2</v>
      </c>
      <c r="N16" s="29">
        <f>H16+6</f>
        <v>6</v>
      </c>
      <c r="O16" s="30"/>
      <c r="P16" s="31" t="str">
        <f>VLOOKUP(E16,DEVOLUCIONES[],2,FALSE)</f>
        <v>DEFIBE</v>
      </c>
      <c r="Q16" s="31" t="str">
        <f>VLOOKUP(E16,DEVOLUCIONES[],3,FALSE)</f>
        <v>TERBASA</v>
      </c>
      <c r="R16" s="31" t="str">
        <f>VLOOKUP(E16,DEVOLUCIONES[],4,FALSE)</f>
        <v>GAMMA MUGICA</v>
      </c>
      <c r="S16" s="31" t="str">
        <f>VLOOKUP(E16,DEVOLUCIONES[],5,FALSE)</f>
        <v>HUXLEY</v>
      </c>
      <c r="T16" s="31" t="str">
        <f>VLOOKUP(E16,DEVOLUCIONES[],6,FALSE)</f>
        <v>HUXLEY</v>
      </c>
      <c r="U16" s="32"/>
    </row>
    <row r="17" spans="1:21" ht="15" customHeight="1" x14ac:dyDescent="0.2">
      <c r="A17" s="53">
        <f t="shared" si="0"/>
        <v>0</v>
      </c>
      <c r="B17" s="22" t="s">
        <v>281</v>
      </c>
      <c r="C17" s="23" t="s">
        <v>185</v>
      </c>
      <c r="D17" s="24" t="s">
        <v>24</v>
      </c>
      <c r="E17" s="23" t="s">
        <v>29</v>
      </c>
      <c r="F17" s="42">
        <f t="shared" si="1"/>
        <v>0</v>
      </c>
      <c r="G17" s="26"/>
      <c r="H17" s="27"/>
      <c r="I17" s="28"/>
      <c r="J17" s="23" t="s">
        <v>40</v>
      </c>
      <c r="K17" s="23" t="s">
        <v>258</v>
      </c>
      <c r="L17" s="29">
        <v>6</v>
      </c>
      <c r="M17" s="29">
        <v>2</v>
      </c>
      <c r="N17" s="29">
        <v>6</v>
      </c>
      <c r="O17" s="30"/>
      <c r="P17" s="31" t="s">
        <v>40</v>
      </c>
      <c r="Q17" s="31" t="s">
        <v>40</v>
      </c>
      <c r="R17" s="31" t="s">
        <v>40</v>
      </c>
      <c r="S17" s="31" t="s">
        <v>40</v>
      </c>
      <c r="T17" s="31" t="s">
        <v>40</v>
      </c>
      <c r="U17" s="32"/>
    </row>
    <row r="18" spans="1:21" ht="15" customHeight="1" x14ac:dyDescent="0.2">
      <c r="A18" s="53">
        <f t="shared" si="0"/>
        <v>0</v>
      </c>
      <c r="B18" s="22" t="s">
        <v>273</v>
      </c>
      <c r="C18" s="23" t="s">
        <v>34</v>
      </c>
      <c r="D18" s="24" t="s">
        <v>41</v>
      </c>
      <c r="E18" s="23" t="s">
        <v>26</v>
      </c>
      <c r="F18" s="42">
        <f t="shared" si="1"/>
        <v>0</v>
      </c>
      <c r="G18" s="26"/>
      <c r="H18" s="27"/>
      <c r="I18" s="28"/>
      <c r="J18" s="23" t="s">
        <v>23</v>
      </c>
      <c r="K18" s="23" t="s">
        <v>258</v>
      </c>
      <c r="L18" s="29">
        <f>+H18+6</f>
        <v>6</v>
      </c>
      <c r="M18" s="29">
        <f>H18+2</f>
        <v>2</v>
      </c>
      <c r="N18" s="29">
        <f>H18+6</f>
        <v>6</v>
      </c>
      <c r="O18" s="30"/>
      <c r="P18" s="31" t="str">
        <f>VLOOKUP(E18,DEVOLUCIONES[],2,FALSE)</f>
        <v>TRP</v>
      </c>
      <c r="Q18" s="31" t="str">
        <f>VLOOKUP(E18,DEVOLUCIONES[],3,FALSE)</f>
        <v>TRP</v>
      </c>
      <c r="R18" s="31" t="str">
        <f>VLOOKUP(E18,DEVOLUCIONES[],4,FALSE)</f>
        <v>TRP</v>
      </c>
      <c r="S18" s="31" t="str">
        <f>VLOOKUP(E18,DEVOLUCIONES[],5,FALSE)</f>
        <v>TRP</v>
      </c>
      <c r="T18" s="31" t="str">
        <f>VLOOKUP(E18,DEVOLUCIONES[],6,FALSE)</f>
        <v>TRP</v>
      </c>
      <c r="U18" s="32"/>
    </row>
    <row r="19" spans="1:21" ht="15" customHeight="1" x14ac:dyDescent="0.2">
      <c r="A19" s="53">
        <f t="shared" si="0"/>
        <v>0</v>
      </c>
      <c r="B19" s="22" t="s">
        <v>289</v>
      </c>
      <c r="C19" s="23" t="s">
        <v>183</v>
      </c>
      <c r="D19" s="24" t="s">
        <v>198</v>
      </c>
      <c r="E19" s="23" t="s">
        <v>70</v>
      </c>
      <c r="F19" s="42">
        <f t="shared" si="1"/>
        <v>0</v>
      </c>
      <c r="G19" s="26"/>
      <c r="H19" s="27"/>
      <c r="I19" s="28"/>
      <c r="J19" s="23" t="s">
        <v>23</v>
      </c>
      <c r="K19" s="23" t="s">
        <v>258</v>
      </c>
      <c r="L19" s="29">
        <f>+H19+6</f>
        <v>6</v>
      </c>
      <c r="M19" s="29">
        <f>H19+2</f>
        <v>2</v>
      </c>
      <c r="N19" s="29">
        <f>H19+6</f>
        <v>6</v>
      </c>
      <c r="O19" s="30"/>
      <c r="P19" s="31" t="str">
        <f>VLOOKUP(E19,DEVOLUCIONES[],2,FALSE)</f>
        <v>HUXLEY</v>
      </c>
      <c r="Q19" s="31" t="str">
        <f>VLOOKUP(E19,DEVOLUCIONES[],3,FALSE)</f>
        <v>TERBASA</v>
      </c>
      <c r="R19" s="31" t="str">
        <f>VLOOKUP(E19,DEVOLUCIONES[],4,FALSE)</f>
        <v>DEFIBE</v>
      </c>
      <c r="S19" s="31" t="str">
        <f>VLOOKUP(E19,DEVOLUCIONES[],5,FALSE)</f>
        <v>HUXLEY</v>
      </c>
      <c r="T19" s="31" t="str">
        <f>VLOOKUP(E19,DEVOLUCIONES[],6,FALSE)</f>
        <v>GAMMA MUGICA</v>
      </c>
      <c r="U19" s="21"/>
    </row>
    <row r="20" spans="1:21" ht="15" customHeight="1" x14ac:dyDescent="0.2">
      <c r="A20" s="53">
        <f t="shared" si="0"/>
        <v>0</v>
      </c>
      <c r="B20" s="22" t="s">
        <v>306</v>
      </c>
      <c r="C20" s="23" t="s">
        <v>197</v>
      </c>
      <c r="D20" s="24" t="s">
        <v>24</v>
      </c>
      <c r="E20" s="23" t="s">
        <v>4</v>
      </c>
      <c r="F20" s="42">
        <f t="shared" si="1"/>
        <v>0</v>
      </c>
      <c r="G20" s="26"/>
      <c r="H20" s="27"/>
      <c r="I20" s="28"/>
      <c r="J20" s="23" t="s">
        <v>23</v>
      </c>
      <c r="K20" s="23" t="s">
        <v>258</v>
      </c>
      <c r="L20" s="29">
        <f>+H20+6</f>
        <v>6</v>
      </c>
      <c r="M20" s="29">
        <f>H20+2</f>
        <v>2</v>
      </c>
      <c r="N20" s="29">
        <f>H20+6</f>
        <v>6</v>
      </c>
      <c r="O20" s="30"/>
      <c r="P20" s="31" t="str">
        <f>VLOOKUP(E20,DEVOLUCIONES[],2,FALSE)</f>
        <v>DEFIBE</v>
      </c>
      <c r="Q20" s="31" t="str">
        <f>VLOOKUP(E20,DEVOLUCIONES[],3,FALSE)</f>
        <v>TERBASA</v>
      </c>
      <c r="R20" s="31" t="str">
        <f>VLOOKUP(E20,DEVOLUCIONES[],4,FALSE)</f>
        <v>GAMMA MUGICA</v>
      </c>
      <c r="S20" s="31" t="str">
        <f>VLOOKUP(E20,DEVOLUCIONES[],5,FALSE)</f>
        <v>HUXLEY</v>
      </c>
      <c r="T20" s="31" t="str">
        <f>VLOOKUP(E20,DEVOLUCIONES[],6,FALSE)</f>
        <v>HUXLEY</v>
      </c>
      <c r="U20" s="32"/>
    </row>
    <row r="21" spans="1:21" ht="15" customHeight="1" x14ac:dyDescent="0.2">
      <c r="A21" s="53">
        <f t="shared" si="0"/>
        <v>0</v>
      </c>
      <c r="B21" s="22" t="s">
        <v>280</v>
      </c>
      <c r="C21" s="23" t="s">
        <v>256</v>
      </c>
      <c r="D21" s="24" t="s">
        <v>24</v>
      </c>
      <c r="E21" s="23" t="s">
        <v>29</v>
      </c>
      <c r="F21" s="42">
        <f t="shared" si="1"/>
        <v>0</v>
      </c>
      <c r="G21" s="26"/>
      <c r="H21" s="27"/>
      <c r="I21" s="28"/>
      <c r="J21" s="23" t="s">
        <v>25</v>
      </c>
      <c r="K21" s="23" t="s">
        <v>258</v>
      </c>
      <c r="L21" s="29">
        <v>6</v>
      </c>
      <c r="M21" s="29">
        <v>2</v>
      </c>
      <c r="N21" s="29">
        <v>6</v>
      </c>
      <c r="O21" s="30"/>
      <c r="P21" s="31" t="s">
        <v>25</v>
      </c>
      <c r="Q21" s="31" t="s">
        <v>25</v>
      </c>
      <c r="R21" s="31" t="s">
        <v>25</v>
      </c>
      <c r="S21" s="31" t="s">
        <v>25</v>
      </c>
      <c r="T21" s="31" t="s">
        <v>25</v>
      </c>
      <c r="U21" s="32"/>
    </row>
    <row r="22" spans="1:21" ht="15" customHeight="1" x14ac:dyDescent="0.2">
      <c r="A22" s="53">
        <f t="shared" si="0"/>
        <v>0</v>
      </c>
      <c r="B22" s="22" t="s">
        <v>280</v>
      </c>
      <c r="C22" s="23" t="s">
        <v>256</v>
      </c>
      <c r="D22" s="24" t="s">
        <v>24</v>
      </c>
      <c r="E22" s="23" t="s">
        <v>29</v>
      </c>
      <c r="F22" s="42">
        <f t="shared" si="1"/>
        <v>0</v>
      </c>
      <c r="G22" s="26"/>
      <c r="H22" s="27"/>
      <c r="I22" s="28"/>
      <c r="J22" s="23" t="s">
        <v>40</v>
      </c>
      <c r="K22" s="23" t="s">
        <v>258</v>
      </c>
      <c r="L22" s="29">
        <v>6</v>
      </c>
      <c r="M22" s="29">
        <v>2</v>
      </c>
      <c r="N22" s="29">
        <v>6</v>
      </c>
      <c r="O22" s="30"/>
      <c r="P22" s="31" t="s">
        <v>40</v>
      </c>
      <c r="Q22" s="31" t="s">
        <v>40</v>
      </c>
      <c r="R22" s="31" t="s">
        <v>40</v>
      </c>
      <c r="S22" s="31" t="s">
        <v>40</v>
      </c>
      <c r="T22" s="31" t="s">
        <v>40</v>
      </c>
      <c r="U22" s="32"/>
    </row>
    <row r="23" spans="1:21" ht="15" customHeight="1" x14ac:dyDescent="0.2">
      <c r="A23" s="53">
        <f t="shared" si="0"/>
        <v>0</v>
      </c>
      <c r="B23" s="22" t="s">
        <v>274</v>
      </c>
      <c r="C23" s="23" t="s">
        <v>93</v>
      </c>
      <c r="D23" s="24" t="s">
        <v>41</v>
      </c>
      <c r="E23" s="23" t="s">
        <v>26</v>
      </c>
      <c r="F23" s="42">
        <f t="shared" si="1"/>
        <v>0</v>
      </c>
      <c r="G23" s="26"/>
      <c r="H23" s="27"/>
      <c r="I23" s="28"/>
      <c r="J23" s="23" t="s">
        <v>23</v>
      </c>
      <c r="K23" s="23" t="s">
        <v>258</v>
      </c>
      <c r="L23" s="29">
        <f t="shared" ref="L23:L28" si="5">+H23+6</f>
        <v>6</v>
      </c>
      <c r="M23" s="29">
        <f t="shared" ref="M23:M28" si="6">H23+2</f>
        <v>2</v>
      </c>
      <c r="N23" s="29">
        <f t="shared" ref="N23:N28" si="7">H23+6</f>
        <v>6</v>
      </c>
      <c r="O23" s="30"/>
      <c r="P23" s="31" t="str">
        <f>VLOOKUP(E23,DEVOLUCIONES[],2,FALSE)</f>
        <v>TRP</v>
      </c>
      <c r="Q23" s="31" t="str">
        <f>VLOOKUP(E23,DEVOLUCIONES[],3,FALSE)</f>
        <v>TRP</v>
      </c>
      <c r="R23" s="31" t="str">
        <f>VLOOKUP(E23,DEVOLUCIONES[],4,FALSE)</f>
        <v>TRP</v>
      </c>
      <c r="S23" s="31" t="str">
        <f>VLOOKUP(E23,DEVOLUCIONES[],5,FALSE)</f>
        <v>TRP</v>
      </c>
      <c r="T23" s="31" t="str">
        <f>VLOOKUP(E23,DEVOLUCIONES[],6,FALSE)</f>
        <v>TRP</v>
      </c>
      <c r="U23" s="21"/>
    </row>
    <row r="24" spans="1:21" ht="15" customHeight="1" x14ac:dyDescent="0.2">
      <c r="A24" s="53">
        <f t="shared" si="0"/>
        <v>0</v>
      </c>
      <c r="B24" s="22" t="s">
        <v>301</v>
      </c>
      <c r="C24" s="23" t="s">
        <v>103</v>
      </c>
      <c r="D24" s="24" t="s">
        <v>41</v>
      </c>
      <c r="E24" s="23" t="s">
        <v>52</v>
      </c>
      <c r="F24" s="42">
        <f t="shared" si="1"/>
        <v>0</v>
      </c>
      <c r="G24" s="26"/>
      <c r="H24" s="27"/>
      <c r="I24" s="28"/>
      <c r="J24" s="23" t="s">
        <v>20</v>
      </c>
      <c r="K24" s="23" t="s">
        <v>258</v>
      </c>
      <c r="L24" s="29">
        <f t="shared" si="5"/>
        <v>6</v>
      </c>
      <c r="M24" s="29">
        <f t="shared" si="6"/>
        <v>2</v>
      </c>
      <c r="N24" s="29">
        <f t="shared" si="7"/>
        <v>6</v>
      </c>
      <c r="O24" s="30"/>
      <c r="P24" s="31" t="str">
        <f>VLOOKUP(E24,DEVOLUCIONES[],2,FALSE)</f>
        <v>EXOLGAN</v>
      </c>
      <c r="Q24" s="31" t="str">
        <f>VLOOKUP(E24,DEVOLUCIONES[],3,FALSE)</f>
        <v>EXOLGAN</v>
      </c>
      <c r="R24" s="31" t="str">
        <f>VLOOKUP(E24,DEVOLUCIONES[],4,FALSE)</f>
        <v>EXOLGAN</v>
      </c>
      <c r="S24" s="31" t="str">
        <f>VLOOKUP(E24,DEVOLUCIONES[],5,FALSE)</f>
        <v>HUXLEY</v>
      </c>
      <c r="T24" s="31" t="str">
        <f>VLOOKUP(E24,DEVOLUCIONES[],6,FALSE)</f>
        <v>HUXLEY</v>
      </c>
      <c r="U24" s="32"/>
    </row>
    <row r="25" spans="1:21" ht="15" customHeight="1" x14ac:dyDescent="0.2">
      <c r="A25" s="53">
        <f t="shared" si="0"/>
        <v>0</v>
      </c>
      <c r="B25" s="22" t="s">
        <v>292</v>
      </c>
      <c r="C25" s="23" t="s">
        <v>266</v>
      </c>
      <c r="D25" s="24" t="s">
        <v>36</v>
      </c>
      <c r="E25" s="23" t="s">
        <v>73</v>
      </c>
      <c r="F25" s="42">
        <f t="shared" si="1"/>
        <v>0</v>
      </c>
      <c r="G25" s="26"/>
      <c r="H25" s="27"/>
      <c r="I25" s="28"/>
      <c r="J25" s="23" t="s">
        <v>20</v>
      </c>
      <c r="K25" s="23" t="s">
        <v>258</v>
      </c>
      <c r="L25" s="29">
        <f t="shared" si="5"/>
        <v>6</v>
      </c>
      <c r="M25" s="29">
        <f t="shared" si="6"/>
        <v>2</v>
      </c>
      <c r="N25" s="29">
        <f t="shared" si="7"/>
        <v>6</v>
      </c>
      <c r="O25" s="30"/>
      <c r="P25" s="31" t="str">
        <f>VLOOKUP(E25,DEVOLUCIONES[],2,FALSE)</f>
        <v>EXOLGAN</v>
      </c>
      <c r="Q25" s="31" t="str">
        <f>VLOOKUP(E25,DEVOLUCIONES[],3,FALSE)</f>
        <v>EXOLGAN</v>
      </c>
      <c r="R25" s="31" t="str">
        <f>VLOOKUP(E25,DEVOLUCIONES[],4,FALSE)</f>
        <v>EXOLGAN</v>
      </c>
      <c r="S25" s="31" t="str">
        <f>VLOOKUP(E25,DEVOLUCIONES[],5,FALSE)</f>
        <v>HUXLEY</v>
      </c>
      <c r="T25" s="31" t="str">
        <f>VLOOKUP(E25,DEVOLUCIONES[],6,FALSE)</f>
        <v>HUXLEY</v>
      </c>
      <c r="U25" s="32"/>
    </row>
    <row r="26" spans="1:21" ht="15" customHeight="1" x14ac:dyDescent="0.2">
      <c r="A26" s="53">
        <f t="shared" si="0"/>
        <v>0</v>
      </c>
      <c r="B26" s="22" t="s">
        <v>290</v>
      </c>
      <c r="C26" s="23" t="s">
        <v>81</v>
      </c>
      <c r="D26" s="24" t="s">
        <v>24</v>
      </c>
      <c r="E26" s="23" t="s">
        <v>70</v>
      </c>
      <c r="F26" s="42">
        <f t="shared" si="1"/>
        <v>0</v>
      </c>
      <c r="G26" s="26"/>
      <c r="H26" s="27"/>
      <c r="I26" s="33"/>
      <c r="J26" s="23" t="s">
        <v>23</v>
      </c>
      <c r="K26" s="23" t="s">
        <v>258</v>
      </c>
      <c r="L26" s="29">
        <f t="shared" si="5"/>
        <v>6</v>
      </c>
      <c r="M26" s="29">
        <f t="shared" si="6"/>
        <v>2</v>
      </c>
      <c r="N26" s="29">
        <f t="shared" si="7"/>
        <v>6</v>
      </c>
      <c r="O26" s="30"/>
      <c r="P26" s="31" t="str">
        <f>VLOOKUP(E26,DEVOLUCIONES[],2,FALSE)</f>
        <v>HUXLEY</v>
      </c>
      <c r="Q26" s="31" t="str">
        <f>VLOOKUP(E26,DEVOLUCIONES[],3,FALSE)</f>
        <v>TERBASA</v>
      </c>
      <c r="R26" s="31" t="str">
        <f>VLOOKUP(E26,DEVOLUCIONES[],4,FALSE)</f>
        <v>DEFIBE</v>
      </c>
      <c r="S26" s="31" t="str">
        <f>VLOOKUP(E26,DEVOLUCIONES[],5,FALSE)</f>
        <v>HUXLEY</v>
      </c>
      <c r="T26" s="31" t="str">
        <f>VLOOKUP(E26,DEVOLUCIONES[],6,FALSE)</f>
        <v>GAMMA MUGICA</v>
      </c>
      <c r="U26" s="32"/>
    </row>
    <row r="27" spans="1:21" ht="15" customHeight="1" x14ac:dyDescent="0.2">
      <c r="A27" s="53">
        <f t="shared" si="0"/>
        <v>0</v>
      </c>
      <c r="B27" s="22" t="s">
        <v>293</v>
      </c>
      <c r="C27" s="23" t="s">
        <v>193</v>
      </c>
      <c r="D27" s="24" t="s">
        <v>22</v>
      </c>
      <c r="E27" s="23" t="s">
        <v>73</v>
      </c>
      <c r="F27" s="42">
        <f t="shared" si="1"/>
        <v>0</v>
      </c>
      <c r="G27" s="26"/>
      <c r="H27" s="27"/>
      <c r="I27" s="28"/>
      <c r="J27" s="23" t="s">
        <v>20</v>
      </c>
      <c r="K27" s="23" t="s">
        <v>258</v>
      </c>
      <c r="L27" s="29">
        <f t="shared" si="5"/>
        <v>6</v>
      </c>
      <c r="M27" s="29">
        <f t="shared" si="6"/>
        <v>2</v>
      </c>
      <c r="N27" s="29">
        <f t="shared" si="7"/>
        <v>6</v>
      </c>
      <c r="O27" s="30"/>
      <c r="P27" s="31" t="str">
        <f>VLOOKUP(E27,DEVOLUCIONES[],2,FALSE)</f>
        <v>EXOLGAN</v>
      </c>
      <c r="Q27" s="31" t="str">
        <f>VLOOKUP(E27,DEVOLUCIONES[],3,FALSE)</f>
        <v>EXOLGAN</v>
      </c>
      <c r="R27" s="31" t="str">
        <f>VLOOKUP(E27,DEVOLUCIONES[],4,FALSE)</f>
        <v>EXOLGAN</v>
      </c>
      <c r="S27" s="31" t="str">
        <f>VLOOKUP(E27,DEVOLUCIONES[],5,FALSE)</f>
        <v>HUXLEY</v>
      </c>
      <c r="T27" s="31" t="str">
        <f>VLOOKUP(E27,DEVOLUCIONES[],6,FALSE)</f>
        <v>HUXLEY</v>
      </c>
      <c r="U27" s="32"/>
    </row>
    <row r="28" spans="1:21" ht="15" customHeight="1" x14ac:dyDescent="0.2">
      <c r="A28" s="53">
        <f t="shared" si="0"/>
        <v>0</v>
      </c>
      <c r="B28" s="22" t="s">
        <v>307</v>
      </c>
      <c r="C28" s="23" t="s">
        <v>89</v>
      </c>
      <c r="D28" s="24" t="s">
        <v>24</v>
      </c>
      <c r="E28" s="23" t="s">
        <v>4</v>
      </c>
      <c r="F28" s="42">
        <f t="shared" si="1"/>
        <v>0</v>
      </c>
      <c r="G28" s="26"/>
      <c r="H28" s="27"/>
      <c r="I28" s="28"/>
      <c r="J28" s="23" t="s">
        <v>23</v>
      </c>
      <c r="K28" s="23" t="s">
        <v>258</v>
      </c>
      <c r="L28" s="29">
        <f t="shared" si="5"/>
        <v>6</v>
      </c>
      <c r="M28" s="29">
        <f t="shared" si="6"/>
        <v>2</v>
      </c>
      <c r="N28" s="29">
        <f t="shared" si="7"/>
        <v>6</v>
      </c>
      <c r="O28" s="30"/>
      <c r="P28" s="31" t="str">
        <f>VLOOKUP(E28,DEVOLUCIONES[],2,FALSE)</f>
        <v>DEFIBE</v>
      </c>
      <c r="Q28" s="31" t="str">
        <f>VLOOKUP(E28,DEVOLUCIONES[],3,FALSE)</f>
        <v>TERBASA</v>
      </c>
      <c r="R28" s="31" t="str">
        <f>VLOOKUP(E28,DEVOLUCIONES[],4,FALSE)</f>
        <v>GAMMA MUGICA</v>
      </c>
      <c r="S28" s="31" t="str">
        <f>VLOOKUP(E28,DEVOLUCIONES[],5,FALSE)</f>
        <v>HUXLEY</v>
      </c>
      <c r="T28" s="31" t="str">
        <f>VLOOKUP(E28,DEVOLUCIONES[],6,FALSE)</f>
        <v>HUXLEY</v>
      </c>
      <c r="U28" s="32"/>
    </row>
    <row r="29" spans="1:21" ht="15" customHeight="1" x14ac:dyDescent="0.2">
      <c r="A29" s="53">
        <f t="shared" si="0"/>
        <v>0</v>
      </c>
      <c r="B29" s="22" t="s">
        <v>282</v>
      </c>
      <c r="C29" s="23" t="s">
        <v>185</v>
      </c>
      <c r="D29" s="24" t="s">
        <v>24</v>
      </c>
      <c r="E29" s="23" t="s">
        <v>29</v>
      </c>
      <c r="F29" s="42">
        <f t="shared" si="1"/>
        <v>0</v>
      </c>
      <c r="G29" s="26"/>
      <c r="H29" s="27"/>
      <c r="I29" s="28"/>
      <c r="J29" s="23" t="s">
        <v>25</v>
      </c>
      <c r="K29" s="23" t="s">
        <v>258</v>
      </c>
      <c r="L29" s="29">
        <v>6</v>
      </c>
      <c r="M29" s="29">
        <v>2</v>
      </c>
      <c r="N29" s="29">
        <v>6</v>
      </c>
      <c r="O29" s="30"/>
      <c r="P29" s="31" t="s">
        <v>25</v>
      </c>
      <c r="Q29" s="31" t="s">
        <v>25</v>
      </c>
      <c r="R29" s="31" t="s">
        <v>25</v>
      </c>
      <c r="S29" s="31" t="s">
        <v>25</v>
      </c>
      <c r="T29" s="31" t="s">
        <v>25</v>
      </c>
      <c r="U29" s="32"/>
    </row>
    <row r="30" spans="1:21" ht="15" customHeight="1" x14ac:dyDescent="0.2">
      <c r="A30" s="53">
        <f t="shared" si="0"/>
        <v>0</v>
      </c>
      <c r="B30" s="22" t="s">
        <v>295</v>
      </c>
      <c r="C30" s="23" t="s">
        <v>100</v>
      </c>
      <c r="D30" s="24" t="s">
        <v>311</v>
      </c>
      <c r="E30" s="23" t="s">
        <v>38</v>
      </c>
      <c r="F30" s="42">
        <f t="shared" si="1"/>
        <v>0</v>
      </c>
      <c r="G30" s="35"/>
      <c r="H30" s="36"/>
      <c r="I30" s="33"/>
      <c r="J30" s="23" t="s">
        <v>20</v>
      </c>
      <c r="K30" s="23" t="s">
        <v>258</v>
      </c>
      <c r="L30" s="29">
        <f>+H30+6</f>
        <v>6</v>
      </c>
      <c r="M30" s="29">
        <f>H30+2</f>
        <v>2</v>
      </c>
      <c r="N30" s="29">
        <f>H30+6</f>
        <v>6</v>
      </c>
      <c r="O30" s="30"/>
      <c r="P30" s="31" t="str">
        <f>VLOOKUP(E30,DEVOLUCIONES[],2,FALSE)</f>
        <v>EXOLGAN</v>
      </c>
      <c r="Q30" s="31" t="str">
        <f>VLOOKUP(E30,DEVOLUCIONES[],3,FALSE)</f>
        <v>EXOLGAN</v>
      </c>
      <c r="R30" s="31" t="str">
        <f>VLOOKUP(E30,DEVOLUCIONES[],4,FALSE)</f>
        <v>EXOLGAN</v>
      </c>
      <c r="S30" s="31" t="str">
        <f>VLOOKUP(E30,DEVOLUCIONES[],5,FALSE)</f>
        <v>HUXLEY</v>
      </c>
      <c r="T30" s="31" t="str">
        <f>VLOOKUP(E30,DEVOLUCIONES[],6,FALSE)</f>
        <v>HUXLEY</v>
      </c>
      <c r="U30" s="32"/>
    </row>
    <row r="31" spans="1:21" ht="15" customHeight="1" x14ac:dyDescent="0.2">
      <c r="A31" s="53">
        <f t="shared" si="0"/>
        <v>0</v>
      </c>
      <c r="B31" s="22" t="s">
        <v>275</v>
      </c>
      <c r="C31" s="23" t="s">
        <v>30</v>
      </c>
      <c r="D31" s="24" t="s">
        <v>62</v>
      </c>
      <c r="E31" s="23" t="s">
        <v>26</v>
      </c>
      <c r="F31" s="42">
        <f t="shared" si="1"/>
        <v>0</v>
      </c>
      <c r="G31" s="26"/>
      <c r="H31" s="27"/>
      <c r="I31" s="33"/>
      <c r="J31" s="23" t="s">
        <v>23</v>
      </c>
      <c r="K31" s="23" t="s">
        <v>258</v>
      </c>
      <c r="L31" s="29">
        <f>+H31+6</f>
        <v>6</v>
      </c>
      <c r="M31" s="29">
        <f>H31+2</f>
        <v>2</v>
      </c>
      <c r="N31" s="29">
        <f>H31+6</f>
        <v>6</v>
      </c>
      <c r="O31" s="30"/>
      <c r="P31" s="31" t="str">
        <f>VLOOKUP(E31,DEVOLUCIONES[],2,FALSE)</f>
        <v>TRP</v>
      </c>
      <c r="Q31" s="31" t="str">
        <f>VLOOKUP(E31,DEVOLUCIONES[],3,FALSE)</f>
        <v>TRP</v>
      </c>
      <c r="R31" s="31" t="str">
        <f>VLOOKUP(E31,DEVOLUCIONES[],4,FALSE)</f>
        <v>TRP</v>
      </c>
      <c r="S31" s="31" t="str">
        <f>VLOOKUP(E31,DEVOLUCIONES[],5,FALSE)</f>
        <v>TRP</v>
      </c>
      <c r="T31" s="31" t="str">
        <f>VLOOKUP(E31,DEVOLUCIONES[],6,FALSE)</f>
        <v>TRP</v>
      </c>
      <c r="U31" s="32"/>
    </row>
    <row r="32" spans="1:21" ht="15" customHeight="1" x14ac:dyDescent="0.2">
      <c r="A32" s="53">
        <f t="shared" si="0"/>
        <v>0</v>
      </c>
      <c r="B32" s="22" t="s">
        <v>282</v>
      </c>
      <c r="C32" s="23" t="s">
        <v>185</v>
      </c>
      <c r="D32" s="24" t="s">
        <v>24</v>
      </c>
      <c r="E32" s="23" t="s">
        <v>29</v>
      </c>
      <c r="F32" s="42">
        <f t="shared" si="1"/>
        <v>0</v>
      </c>
      <c r="G32" s="26"/>
      <c r="H32" s="27"/>
      <c r="I32" s="28"/>
      <c r="J32" s="23" t="s">
        <v>40</v>
      </c>
      <c r="K32" s="23" t="s">
        <v>258</v>
      </c>
      <c r="L32" s="29">
        <v>6</v>
      </c>
      <c r="M32" s="29">
        <v>2</v>
      </c>
      <c r="N32" s="29">
        <v>6</v>
      </c>
      <c r="O32" s="30"/>
      <c r="P32" s="31" t="s">
        <v>40</v>
      </c>
      <c r="Q32" s="31" t="s">
        <v>40</v>
      </c>
      <c r="R32" s="31" t="s">
        <v>40</v>
      </c>
      <c r="S32" s="31" t="s">
        <v>40</v>
      </c>
      <c r="T32" s="31" t="s">
        <v>40</v>
      </c>
      <c r="U32" s="32"/>
    </row>
    <row r="33" spans="1:21" ht="15" customHeight="1" x14ac:dyDescent="0.2">
      <c r="A33" s="53">
        <f t="shared" si="0"/>
        <v>0</v>
      </c>
      <c r="B33" s="22" t="s">
        <v>291</v>
      </c>
      <c r="C33" s="23" t="s">
        <v>94</v>
      </c>
      <c r="D33" s="24" t="s">
        <v>22</v>
      </c>
      <c r="E33" s="23" t="s">
        <v>70</v>
      </c>
      <c r="F33" s="42">
        <f t="shared" si="1"/>
        <v>0</v>
      </c>
      <c r="G33" s="26"/>
      <c r="H33" s="27"/>
      <c r="I33" s="28"/>
      <c r="J33" s="23" t="s">
        <v>23</v>
      </c>
      <c r="K33" s="23" t="s">
        <v>258</v>
      </c>
      <c r="L33" s="29">
        <f>+H33+6</f>
        <v>6</v>
      </c>
      <c r="M33" s="29">
        <f>H33+2</f>
        <v>2</v>
      </c>
      <c r="N33" s="29">
        <f>H33+6</f>
        <v>6</v>
      </c>
      <c r="O33" s="30"/>
      <c r="P33" s="31" t="str">
        <f>VLOOKUP(E33,DEVOLUCIONES[],2,FALSE)</f>
        <v>HUXLEY</v>
      </c>
      <c r="Q33" s="31" t="str">
        <f>VLOOKUP(E33,DEVOLUCIONES[],3,FALSE)</f>
        <v>TERBASA</v>
      </c>
      <c r="R33" s="31" t="str">
        <f>VLOOKUP(E33,DEVOLUCIONES[],4,FALSE)</f>
        <v>DEFIBE</v>
      </c>
      <c r="S33" s="31" t="str">
        <f>VLOOKUP(E33,DEVOLUCIONES[],5,FALSE)</f>
        <v>HUXLEY</v>
      </c>
      <c r="T33" s="31" t="str">
        <f>VLOOKUP(E33,DEVOLUCIONES[],6,FALSE)</f>
        <v>GAMMA MUGICA</v>
      </c>
      <c r="U33" s="32"/>
    </row>
    <row r="34" spans="1:21" ht="15" customHeight="1" x14ac:dyDescent="0.2">
      <c r="A34" s="53">
        <f t="shared" si="0"/>
        <v>0</v>
      </c>
      <c r="B34" s="22" t="s">
        <v>304</v>
      </c>
      <c r="C34" s="23" t="s">
        <v>302</v>
      </c>
      <c r="D34" s="24"/>
      <c r="E34" s="23" t="s">
        <v>52</v>
      </c>
      <c r="F34" s="42">
        <f t="shared" si="1"/>
        <v>0</v>
      </c>
      <c r="G34" s="26"/>
      <c r="H34" s="27"/>
      <c r="I34" s="28"/>
      <c r="J34" s="23" t="s">
        <v>20</v>
      </c>
      <c r="K34" s="23" t="s">
        <v>258</v>
      </c>
      <c r="L34" s="29">
        <f>+H34+6</f>
        <v>6</v>
      </c>
      <c r="M34" s="29">
        <f>H34+2</f>
        <v>2</v>
      </c>
      <c r="N34" s="29">
        <f>H34+6</f>
        <v>6</v>
      </c>
      <c r="O34" s="30"/>
      <c r="P34" s="31" t="str">
        <f>VLOOKUP(E34,DEVOLUCIONES[],2,FALSE)</f>
        <v>EXOLGAN</v>
      </c>
      <c r="Q34" s="31" t="str">
        <f>VLOOKUP(E34,DEVOLUCIONES[],3,FALSE)</f>
        <v>EXOLGAN</v>
      </c>
      <c r="R34" s="31" t="str">
        <f>VLOOKUP(E34,DEVOLUCIONES[],4,FALSE)</f>
        <v>EXOLGAN</v>
      </c>
      <c r="S34" s="31" t="str">
        <f>VLOOKUP(E34,DEVOLUCIONES[],5,FALSE)</f>
        <v>HUXLEY</v>
      </c>
      <c r="T34" s="31" t="str">
        <f>VLOOKUP(E34,DEVOLUCIONES[],6,FALSE)</f>
        <v>HUXLEY</v>
      </c>
      <c r="U34" s="32"/>
    </row>
    <row r="35" spans="1:21" ht="15" customHeight="1" x14ac:dyDescent="0.2">
      <c r="A35" s="53">
        <f t="shared" si="0"/>
        <v>0</v>
      </c>
      <c r="B35" s="22" t="s">
        <v>294</v>
      </c>
      <c r="C35" s="23" t="s">
        <v>195</v>
      </c>
      <c r="D35" s="24" t="s">
        <v>24</v>
      </c>
      <c r="E35" s="23" t="s">
        <v>73</v>
      </c>
      <c r="F35" s="42">
        <f t="shared" si="1"/>
        <v>0</v>
      </c>
      <c r="G35" s="26"/>
      <c r="H35" s="27"/>
      <c r="I35" s="28"/>
      <c r="J35" s="23" t="s">
        <v>20</v>
      </c>
      <c r="K35" s="23" t="s">
        <v>258</v>
      </c>
      <c r="L35" s="29">
        <f>+H35+6</f>
        <v>6</v>
      </c>
      <c r="M35" s="29">
        <f>H35+2</f>
        <v>2</v>
      </c>
      <c r="N35" s="29">
        <f>H35+6</f>
        <v>6</v>
      </c>
      <c r="O35" s="30"/>
      <c r="P35" s="31" t="str">
        <f>VLOOKUP(E35,DEVOLUCIONES[],2,FALSE)</f>
        <v>EXOLGAN</v>
      </c>
      <c r="Q35" s="31" t="str">
        <f>VLOOKUP(E35,DEVOLUCIONES[],3,FALSE)</f>
        <v>EXOLGAN</v>
      </c>
      <c r="R35" s="31" t="str">
        <f>VLOOKUP(E35,DEVOLUCIONES[],4,FALSE)</f>
        <v>EXOLGAN</v>
      </c>
      <c r="S35" s="31" t="str">
        <f>VLOOKUP(E35,DEVOLUCIONES[],5,FALSE)</f>
        <v>HUXLEY</v>
      </c>
      <c r="T35" s="31" t="str">
        <f>VLOOKUP(E35,DEVOLUCIONES[],6,FALSE)</f>
        <v>HUXLEY</v>
      </c>
      <c r="U35" s="32"/>
    </row>
    <row r="36" spans="1:21" ht="15" customHeight="1" x14ac:dyDescent="0.2">
      <c r="A36" s="53">
        <f t="shared" si="0"/>
        <v>0</v>
      </c>
      <c r="B36" s="37" t="s">
        <v>308</v>
      </c>
      <c r="C36" s="24" t="s">
        <v>102</v>
      </c>
      <c r="D36" s="24" t="s">
        <v>36</v>
      </c>
      <c r="E36" s="23" t="s">
        <v>4</v>
      </c>
      <c r="F36" s="42">
        <f t="shared" si="1"/>
        <v>0</v>
      </c>
      <c r="G36" s="26"/>
      <c r="H36" s="27"/>
      <c r="I36" s="28"/>
      <c r="J36" s="23" t="s">
        <v>23</v>
      </c>
      <c r="K36" s="23" t="s">
        <v>258</v>
      </c>
      <c r="L36" s="29">
        <f>+H36+6</f>
        <v>6</v>
      </c>
      <c r="M36" s="29">
        <f>H36+2</f>
        <v>2</v>
      </c>
      <c r="N36" s="29">
        <f>H36+6</f>
        <v>6</v>
      </c>
      <c r="O36" s="30"/>
      <c r="P36" s="31" t="str">
        <f>VLOOKUP(E36,DEVOLUCIONES[],2,FALSE)</f>
        <v>DEFIBE</v>
      </c>
      <c r="Q36" s="31" t="str">
        <f>VLOOKUP(E36,DEVOLUCIONES[],3,FALSE)</f>
        <v>TERBASA</v>
      </c>
      <c r="R36" s="31" t="str">
        <f>VLOOKUP(E36,DEVOLUCIONES[],4,FALSE)</f>
        <v>GAMMA MUGICA</v>
      </c>
      <c r="S36" s="31" t="str">
        <f>VLOOKUP(E36,DEVOLUCIONES[],5,FALSE)</f>
        <v>HUXLEY</v>
      </c>
      <c r="T36" s="31" t="str">
        <f>VLOOKUP(E36,DEVOLUCIONES[],6,FALSE)</f>
        <v>HUXLEY</v>
      </c>
      <c r="U36" s="32"/>
    </row>
    <row r="37" spans="1:21" ht="15" customHeight="1" x14ac:dyDescent="0.2">
      <c r="A37" s="53">
        <f t="shared" si="0"/>
        <v>0</v>
      </c>
      <c r="B37" s="22" t="s">
        <v>283</v>
      </c>
      <c r="C37" s="23" t="s">
        <v>256</v>
      </c>
      <c r="D37" s="24" t="s">
        <v>24</v>
      </c>
      <c r="E37" s="23" t="s">
        <v>29</v>
      </c>
      <c r="F37" s="42">
        <f t="shared" si="1"/>
        <v>0</v>
      </c>
      <c r="G37" s="26"/>
      <c r="H37" s="27"/>
      <c r="I37" s="28"/>
      <c r="J37" s="23" t="s">
        <v>25</v>
      </c>
      <c r="K37" s="23" t="s">
        <v>258</v>
      </c>
      <c r="L37" s="29">
        <v>6</v>
      </c>
      <c r="M37" s="29">
        <v>2</v>
      </c>
      <c r="N37" s="29">
        <v>6</v>
      </c>
      <c r="O37" s="30"/>
      <c r="P37" s="31" t="s">
        <v>25</v>
      </c>
      <c r="Q37" s="31" t="s">
        <v>25</v>
      </c>
      <c r="R37" s="31" t="s">
        <v>25</v>
      </c>
      <c r="S37" s="31" t="s">
        <v>25</v>
      </c>
      <c r="T37" s="31" t="s">
        <v>25</v>
      </c>
      <c r="U37" s="32"/>
    </row>
    <row r="38" spans="1:21" ht="15" customHeight="1" x14ac:dyDescent="0.2">
      <c r="A38" s="53">
        <f t="shared" si="0"/>
        <v>0</v>
      </c>
      <c r="B38" s="22" t="s">
        <v>298</v>
      </c>
      <c r="C38" s="23" t="s">
        <v>122</v>
      </c>
      <c r="D38" s="24" t="s">
        <v>311</v>
      </c>
      <c r="E38" s="23" t="s">
        <v>38</v>
      </c>
      <c r="F38" s="42">
        <f t="shared" si="1"/>
        <v>0</v>
      </c>
      <c r="G38" s="35"/>
      <c r="H38" s="36"/>
      <c r="I38" s="33"/>
      <c r="J38" s="23" t="s">
        <v>20</v>
      </c>
      <c r="K38" s="23" t="s">
        <v>258</v>
      </c>
      <c r="L38" s="29">
        <f>+H38+6</f>
        <v>6</v>
      </c>
      <c r="M38" s="29">
        <f>H38+2</f>
        <v>2</v>
      </c>
      <c r="N38" s="29">
        <f>H38+6</f>
        <v>6</v>
      </c>
      <c r="O38" s="30"/>
      <c r="P38" s="31" t="str">
        <f>VLOOKUP(E38,DEVOLUCIONES[],2,FALSE)</f>
        <v>EXOLGAN</v>
      </c>
      <c r="Q38" s="31" t="str">
        <f>VLOOKUP(E38,DEVOLUCIONES[],3,FALSE)</f>
        <v>EXOLGAN</v>
      </c>
      <c r="R38" s="31" t="str">
        <f>VLOOKUP(E38,DEVOLUCIONES[],4,FALSE)</f>
        <v>EXOLGAN</v>
      </c>
      <c r="S38" s="31" t="str">
        <f>VLOOKUP(E38,DEVOLUCIONES[],5,FALSE)</f>
        <v>HUXLEY</v>
      </c>
      <c r="T38" s="31" t="str">
        <f>VLOOKUP(E38,DEVOLUCIONES[],6,FALSE)</f>
        <v>HUXLEY</v>
      </c>
      <c r="U38" s="43"/>
    </row>
    <row r="39" spans="1:21" ht="15" customHeight="1" x14ac:dyDescent="0.2">
      <c r="A39" s="53">
        <f t="shared" si="0"/>
        <v>0</v>
      </c>
      <c r="B39" s="22" t="s">
        <v>283</v>
      </c>
      <c r="C39" s="23" t="s">
        <v>256</v>
      </c>
      <c r="D39" s="24" t="s">
        <v>24</v>
      </c>
      <c r="E39" s="23" t="s">
        <v>29</v>
      </c>
      <c r="F39" s="42">
        <f t="shared" si="1"/>
        <v>0</v>
      </c>
      <c r="G39" s="26"/>
      <c r="H39" s="27"/>
      <c r="I39" s="28"/>
      <c r="J39" s="23" t="s">
        <v>40</v>
      </c>
      <c r="K39" s="23" t="s">
        <v>258</v>
      </c>
      <c r="L39" s="29">
        <v>6</v>
      </c>
      <c r="M39" s="29">
        <v>2</v>
      </c>
      <c r="N39" s="29">
        <v>6</v>
      </c>
      <c r="O39" s="30"/>
      <c r="P39" s="31" t="s">
        <v>40</v>
      </c>
      <c r="Q39" s="31" t="s">
        <v>40</v>
      </c>
      <c r="R39" s="31" t="s">
        <v>40</v>
      </c>
      <c r="S39" s="31" t="s">
        <v>40</v>
      </c>
      <c r="T39" s="31" t="s">
        <v>40</v>
      </c>
      <c r="U39" s="32"/>
    </row>
    <row r="40" spans="1:21" ht="15" customHeight="1" x14ac:dyDescent="0.2">
      <c r="A40" s="53">
        <f t="shared" ref="A40:A75" si="8">WEEKNUM(G40)</f>
        <v>0</v>
      </c>
      <c r="B40" s="22" t="s">
        <v>333</v>
      </c>
      <c r="C40" s="23" t="s">
        <v>190</v>
      </c>
      <c r="D40" s="24" t="s">
        <v>198</v>
      </c>
      <c r="E40" s="23" t="s">
        <v>4</v>
      </c>
      <c r="F40" s="42">
        <f t="shared" ref="F40:F71" si="9">G40</f>
        <v>0</v>
      </c>
      <c r="G40" s="26"/>
      <c r="H40" s="34"/>
      <c r="I40" s="28"/>
      <c r="J40" s="23" t="s">
        <v>23</v>
      </c>
      <c r="K40" s="23" t="s">
        <v>258</v>
      </c>
      <c r="L40" s="29">
        <f>+H40+6</f>
        <v>6</v>
      </c>
      <c r="M40" s="29">
        <f>H40+2</f>
        <v>2</v>
      </c>
      <c r="N40" s="29">
        <f>H40+6</f>
        <v>6</v>
      </c>
      <c r="O40" s="30"/>
      <c r="P40" s="31" t="str">
        <f>VLOOKUP(E40,DEVOLUCIONES[],2,FALSE)</f>
        <v>DEFIBE</v>
      </c>
      <c r="Q40" s="31" t="str">
        <f>VLOOKUP(E40,DEVOLUCIONES[],3,FALSE)</f>
        <v>TERBASA</v>
      </c>
      <c r="R40" s="31" t="str">
        <f>VLOOKUP(E40,DEVOLUCIONES[],4,FALSE)</f>
        <v>GAMMA MUGICA</v>
      </c>
      <c r="S40" s="31" t="str">
        <f>VLOOKUP(E40,DEVOLUCIONES[],5,FALSE)</f>
        <v>HUXLEY</v>
      </c>
      <c r="T40" s="31" t="str">
        <f>VLOOKUP(E40,DEVOLUCIONES[],6,FALSE)</f>
        <v>HUXLEY</v>
      </c>
      <c r="U40" s="32"/>
    </row>
    <row r="41" spans="1:21" ht="15" customHeight="1" x14ac:dyDescent="0.2">
      <c r="A41" s="53">
        <f t="shared" si="8"/>
        <v>0</v>
      </c>
      <c r="B41" s="22" t="s">
        <v>303</v>
      </c>
      <c r="C41" s="23" t="s">
        <v>57</v>
      </c>
      <c r="D41" s="24" t="s">
        <v>62</v>
      </c>
      <c r="E41" s="23" t="s">
        <v>52</v>
      </c>
      <c r="F41" s="42">
        <f t="shared" si="9"/>
        <v>0</v>
      </c>
      <c r="G41" s="26"/>
      <c r="H41" s="27"/>
      <c r="I41" s="28"/>
      <c r="J41" s="23" t="s">
        <v>20</v>
      </c>
      <c r="K41" s="23" t="s">
        <v>258</v>
      </c>
      <c r="L41" s="29">
        <f>+H41+6</f>
        <v>6</v>
      </c>
      <c r="M41" s="29">
        <f>H41+2</f>
        <v>2</v>
      </c>
      <c r="N41" s="29">
        <f>H41+6</f>
        <v>6</v>
      </c>
      <c r="O41" s="30"/>
      <c r="P41" s="31" t="str">
        <f>VLOOKUP(E41,DEVOLUCIONES[],2,FALSE)</f>
        <v>EXOLGAN</v>
      </c>
      <c r="Q41" s="31" t="str">
        <f>VLOOKUP(E41,DEVOLUCIONES[],3,FALSE)</f>
        <v>EXOLGAN</v>
      </c>
      <c r="R41" s="31" t="str">
        <f>VLOOKUP(E41,DEVOLUCIONES[],4,FALSE)</f>
        <v>EXOLGAN</v>
      </c>
      <c r="S41" s="31" t="str">
        <f>VLOOKUP(E41,DEVOLUCIONES[],5,FALSE)</f>
        <v>HUXLEY</v>
      </c>
      <c r="T41" s="31" t="str">
        <f>VLOOKUP(E41,DEVOLUCIONES[],6,FALSE)</f>
        <v>HUXLEY</v>
      </c>
      <c r="U41" s="21"/>
    </row>
    <row r="42" spans="1:21" ht="15" customHeight="1" x14ac:dyDescent="0.2">
      <c r="A42" s="53">
        <f t="shared" si="8"/>
        <v>0</v>
      </c>
      <c r="B42" s="22" t="s">
        <v>276</v>
      </c>
      <c r="C42" s="23" t="s">
        <v>37</v>
      </c>
      <c r="D42" s="24" t="s">
        <v>62</v>
      </c>
      <c r="E42" s="23" t="s">
        <v>26</v>
      </c>
      <c r="F42" s="42">
        <f t="shared" si="9"/>
        <v>0</v>
      </c>
      <c r="G42" s="26"/>
      <c r="H42" s="27"/>
      <c r="I42" s="28"/>
      <c r="J42" s="23" t="s">
        <v>21</v>
      </c>
      <c r="K42" s="23" t="s">
        <v>258</v>
      </c>
      <c r="L42" s="29">
        <f>+H42+6</f>
        <v>6</v>
      </c>
      <c r="M42" s="29">
        <f>H42+2</f>
        <v>2</v>
      </c>
      <c r="N42" s="29">
        <f>H42+6</f>
        <v>6</v>
      </c>
      <c r="O42" s="30"/>
      <c r="P42" s="31" t="str">
        <f>VLOOKUP(E42,DEVOLUCIONES[],2,FALSE)</f>
        <v>TRP</v>
      </c>
      <c r="Q42" s="31" t="str">
        <f>VLOOKUP(E42,DEVOLUCIONES[],3,FALSE)</f>
        <v>TRP</v>
      </c>
      <c r="R42" s="31" t="str">
        <f>VLOOKUP(E42,DEVOLUCIONES[],4,FALSE)</f>
        <v>TRP</v>
      </c>
      <c r="S42" s="31" t="str">
        <f>VLOOKUP(E42,DEVOLUCIONES[],5,FALSE)</f>
        <v>TRP</v>
      </c>
      <c r="T42" s="31" t="str">
        <f>VLOOKUP(E42,DEVOLUCIONES[],6,FALSE)</f>
        <v>TRP</v>
      </c>
      <c r="U42" s="32"/>
    </row>
    <row r="43" spans="1:21" ht="15" customHeight="1" x14ac:dyDescent="0.2">
      <c r="A43" s="53">
        <f t="shared" si="8"/>
        <v>0</v>
      </c>
      <c r="B43" s="38" t="s">
        <v>299</v>
      </c>
      <c r="C43" s="23" t="s">
        <v>107</v>
      </c>
      <c r="D43" s="24" t="s">
        <v>311</v>
      </c>
      <c r="E43" s="23" t="s">
        <v>38</v>
      </c>
      <c r="F43" s="42">
        <f t="shared" si="9"/>
        <v>0</v>
      </c>
      <c r="G43" s="26"/>
      <c r="H43" s="34"/>
      <c r="I43" s="28"/>
      <c r="J43" s="23" t="s">
        <v>20</v>
      </c>
      <c r="K43" s="23" t="s">
        <v>258</v>
      </c>
      <c r="L43" s="29">
        <f>+H43+6</f>
        <v>6</v>
      </c>
      <c r="M43" s="29">
        <f>H43+2</f>
        <v>2</v>
      </c>
      <c r="N43" s="29">
        <f>H43+6</f>
        <v>6</v>
      </c>
      <c r="O43" s="30"/>
      <c r="P43" s="31" t="str">
        <f>VLOOKUP(E43,DEVOLUCIONES[],2,FALSE)</f>
        <v>EXOLGAN</v>
      </c>
      <c r="Q43" s="31" t="str">
        <f>VLOOKUP(E43,DEVOLUCIONES[],3,FALSE)</f>
        <v>EXOLGAN</v>
      </c>
      <c r="R43" s="31" t="str">
        <f>VLOOKUP(E43,DEVOLUCIONES[],4,FALSE)</f>
        <v>EXOLGAN</v>
      </c>
      <c r="S43" s="31" t="str">
        <f>VLOOKUP(E43,DEVOLUCIONES[],5,FALSE)</f>
        <v>HUXLEY</v>
      </c>
      <c r="T43" s="31" t="str">
        <f>VLOOKUP(E43,DEVOLUCIONES[],6,FALSE)</f>
        <v>HUXLEY</v>
      </c>
      <c r="U43" s="32"/>
    </row>
    <row r="44" spans="1:21" ht="15" customHeight="1" x14ac:dyDescent="0.2">
      <c r="A44" s="53">
        <f t="shared" si="8"/>
        <v>0</v>
      </c>
      <c r="B44" s="22" t="s">
        <v>284</v>
      </c>
      <c r="C44" s="23" t="s">
        <v>185</v>
      </c>
      <c r="D44" s="24" t="s">
        <v>24</v>
      </c>
      <c r="E44" s="23" t="s">
        <v>29</v>
      </c>
      <c r="F44" s="42">
        <f t="shared" si="9"/>
        <v>0</v>
      </c>
      <c r="G44" s="26"/>
      <c r="H44" s="27"/>
      <c r="I44" s="28"/>
      <c r="J44" s="23" t="s">
        <v>25</v>
      </c>
      <c r="K44" s="23" t="s">
        <v>258</v>
      </c>
      <c r="L44" s="29">
        <v>6</v>
      </c>
      <c r="M44" s="29">
        <v>2</v>
      </c>
      <c r="N44" s="29">
        <v>6</v>
      </c>
      <c r="O44" s="30"/>
      <c r="P44" s="31" t="s">
        <v>25</v>
      </c>
      <c r="Q44" s="31" t="s">
        <v>25</v>
      </c>
      <c r="R44" s="31" t="s">
        <v>25</v>
      </c>
      <c r="S44" s="31" t="s">
        <v>25</v>
      </c>
      <c r="T44" s="31" t="s">
        <v>25</v>
      </c>
      <c r="U44" s="21"/>
    </row>
    <row r="45" spans="1:21" ht="15" customHeight="1" x14ac:dyDescent="0.2">
      <c r="A45" s="53">
        <f t="shared" si="8"/>
        <v>0</v>
      </c>
      <c r="B45" s="22" t="s">
        <v>325</v>
      </c>
      <c r="C45" s="23" t="s">
        <v>194</v>
      </c>
      <c r="D45" s="24" t="s">
        <v>36</v>
      </c>
      <c r="E45" s="23" t="s">
        <v>52</v>
      </c>
      <c r="F45" s="42">
        <f t="shared" si="9"/>
        <v>0</v>
      </c>
      <c r="G45" s="26"/>
      <c r="H45" s="27"/>
      <c r="I45" s="28"/>
      <c r="J45" s="23" t="s">
        <v>20</v>
      </c>
      <c r="K45" s="23" t="s">
        <v>258</v>
      </c>
      <c r="L45" s="29">
        <f>+H45+6</f>
        <v>6</v>
      </c>
      <c r="M45" s="29">
        <f>H45+2</f>
        <v>2</v>
      </c>
      <c r="N45" s="29">
        <f>H45+6</f>
        <v>6</v>
      </c>
      <c r="O45" s="30"/>
      <c r="P45" s="31" t="str">
        <f>VLOOKUP(E45,DEVOLUCIONES[],2,FALSE)</f>
        <v>EXOLGAN</v>
      </c>
      <c r="Q45" s="31" t="str">
        <f>VLOOKUP(E45,DEVOLUCIONES[],3,FALSE)</f>
        <v>EXOLGAN</v>
      </c>
      <c r="R45" s="31" t="str">
        <f>VLOOKUP(E45,DEVOLUCIONES[],4,FALSE)</f>
        <v>EXOLGAN</v>
      </c>
      <c r="S45" s="31" t="str">
        <f>VLOOKUP(E45,DEVOLUCIONES[],5,FALSE)</f>
        <v>HUXLEY</v>
      </c>
      <c r="T45" s="31" t="str">
        <f>VLOOKUP(E45,DEVOLUCIONES[],6,FALSE)</f>
        <v>HUXLEY</v>
      </c>
      <c r="U45" s="32"/>
    </row>
    <row r="46" spans="1:21" ht="15" customHeight="1" x14ac:dyDescent="0.2">
      <c r="A46" s="53">
        <f t="shared" si="8"/>
        <v>0</v>
      </c>
      <c r="B46" s="22" t="s">
        <v>312</v>
      </c>
      <c r="C46" s="23" t="s">
        <v>77</v>
      </c>
      <c r="D46" s="24" t="s">
        <v>22</v>
      </c>
      <c r="E46" s="23" t="s">
        <v>70</v>
      </c>
      <c r="F46" s="42">
        <f t="shared" si="9"/>
        <v>0</v>
      </c>
      <c r="G46" s="26"/>
      <c r="H46" s="27"/>
      <c r="I46" s="33"/>
      <c r="J46" s="23" t="s">
        <v>23</v>
      </c>
      <c r="K46" s="23" t="s">
        <v>258</v>
      </c>
      <c r="L46" s="29">
        <f>+H46+6</f>
        <v>6</v>
      </c>
      <c r="M46" s="29">
        <f>H46+2</f>
        <v>2</v>
      </c>
      <c r="N46" s="29">
        <f>H46+6</f>
        <v>6</v>
      </c>
      <c r="O46" s="30"/>
      <c r="P46" s="31" t="str">
        <f>VLOOKUP(E46,DEVOLUCIONES[],2,FALSE)</f>
        <v>HUXLEY</v>
      </c>
      <c r="Q46" s="31" t="str">
        <f>VLOOKUP(E46,DEVOLUCIONES[],3,FALSE)</f>
        <v>TERBASA</v>
      </c>
      <c r="R46" s="31" t="str">
        <f>VLOOKUP(E46,DEVOLUCIONES[],4,FALSE)</f>
        <v>DEFIBE</v>
      </c>
      <c r="S46" s="31" t="str">
        <f>VLOOKUP(E46,DEVOLUCIONES[],5,FALSE)</f>
        <v>HUXLEY</v>
      </c>
      <c r="T46" s="31" t="str">
        <f>VLOOKUP(E46,DEVOLUCIONES[],6,FALSE)</f>
        <v>GAMMA MUGICA</v>
      </c>
      <c r="U46" s="43"/>
    </row>
    <row r="47" spans="1:21" ht="15" customHeight="1" x14ac:dyDescent="0.2">
      <c r="A47" s="53">
        <f t="shared" si="8"/>
        <v>0</v>
      </c>
      <c r="B47" s="37" t="s">
        <v>329</v>
      </c>
      <c r="C47" s="24" t="s">
        <v>192</v>
      </c>
      <c r="D47" s="24" t="s">
        <v>36</v>
      </c>
      <c r="E47" s="24" t="s">
        <v>4</v>
      </c>
      <c r="F47" s="42">
        <f t="shared" si="9"/>
        <v>0</v>
      </c>
      <c r="G47" s="26"/>
      <c r="H47" s="36"/>
      <c r="I47" s="28"/>
      <c r="J47" s="23" t="s">
        <v>23</v>
      </c>
      <c r="K47" s="23" t="s">
        <v>258</v>
      </c>
      <c r="L47" s="29">
        <f>+H47+6</f>
        <v>6</v>
      </c>
      <c r="M47" s="29">
        <f>H47+2</f>
        <v>2</v>
      </c>
      <c r="N47" s="29">
        <f>H47+6</f>
        <v>6</v>
      </c>
      <c r="O47" s="30"/>
      <c r="P47" s="31" t="str">
        <f>VLOOKUP(E47,DEVOLUCIONES[],2,FALSE)</f>
        <v>DEFIBE</v>
      </c>
      <c r="Q47" s="31" t="str">
        <f>VLOOKUP(E47,DEVOLUCIONES[],3,FALSE)</f>
        <v>TERBASA</v>
      </c>
      <c r="R47" s="31" t="str">
        <f>VLOOKUP(E47,DEVOLUCIONES[],4,FALSE)</f>
        <v>GAMMA MUGICA</v>
      </c>
      <c r="S47" s="31" t="str">
        <f>VLOOKUP(E47,DEVOLUCIONES[],5,FALSE)</f>
        <v>HUXLEY</v>
      </c>
      <c r="T47" s="31" t="str">
        <f>VLOOKUP(E47,DEVOLUCIONES[],6,FALSE)</f>
        <v>HUXLEY</v>
      </c>
      <c r="U47" s="32"/>
    </row>
    <row r="48" spans="1:21" ht="15" customHeight="1" x14ac:dyDescent="0.2">
      <c r="A48" s="53">
        <f t="shared" si="8"/>
        <v>0</v>
      </c>
      <c r="B48" s="22" t="s">
        <v>284</v>
      </c>
      <c r="C48" s="23" t="s">
        <v>185</v>
      </c>
      <c r="D48" s="24" t="s">
        <v>24</v>
      </c>
      <c r="E48" s="23" t="s">
        <v>29</v>
      </c>
      <c r="F48" s="42">
        <f t="shared" si="9"/>
        <v>0</v>
      </c>
      <c r="G48" s="26"/>
      <c r="H48" s="27"/>
      <c r="I48" s="28"/>
      <c r="J48" s="23" t="s">
        <v>40</v>
      </c>
      <c r="K48" s="23" t="s">
        <v>258</v>
      </c>
      <c r="L48" s="29">
        <v>6</v>
      </c>
      <c r="M48" s="29">
        <v>2</v>
      </c>
      <c r="N48" s="29">
        <v>6</v>
      </c>
      <c r="O48" s="30"/>
      <c r="P48" s="31" t="s">
        <v>40</v>
      </c>
      <c r="Q48" s="31" t="s">
        <v>40</v>
      </c>
      <c r="R48" s="31" t="s">
        <v>40</v>
      </c>
      <c r="S48" s="31" t="s">
        <v>40</v>
      </c>
      <c r="T48" s="31" t="s">
        <v>40</v>
      </c>
      <c r="U48" s="32"/>
    </row>
    <row r="49" spans="1:21" ht="15" customHeight="1" x14ac:dyDescent="0.2">
      <c r="A49" s="53">
        <f t="shared" si="8"/>
        <v>0</v>
      </c>
      <c r="B49" s="22" t="s">
        <v>321</v>
      </c>
      <c r="C49" s="23" t="s">
        <v>99</v>
      </c>
      <c r="D49" s="24" t="s">
        <v>311</v>
      </c>
      <c r="E49" s="23" t="s">
        <v>38</v>
      </c>
      <c r="F49" s="42">
        <f t="shared" si="9"/>
        <v>0</v>
      </c>
      <c r="G49" s="26"/>
      <c r="H49" s="27"/>
      <c r="I49" s="28"/>
      <c r="J49" s="23" t="s">
        <v>20</v>
      </c>
      <c r="K49" s="23" t="s">
        <v>258</v>
      </c>
      <c r="L49" s="29">
        <f>+H49+6</f>
        <v>6</v>
      </c>
      <c r="M49" s="29">
        <f>H49+2</f>
        <v>2</v>
      </c>
      <c r="N49" s="29">
        <f>H49+6</f>
        <v>6</v>
      </c>
      <c r="O49" s="30"/>
      <c r="P49" s="31" t="str">
        <f>VLOOKUP(E49,DEVOLUCIONES[],2,FALSE)</f>
        <v>EXOLGAN</v>
      </c>
      <c r="Q49" s="31" t="str">
        <f>VLOOKUP(E49,DEVOLUCIONES[],3,FALSE)</f>
        <v>EXOLGAN</v>
      </c>
      <c r="R49" s="31" t="str">
        <f>VLOOKUP(E49,DEVOLUCIONES[],4,FALSE)</f>
        <v>EXOLGAN</v>
      </c>
      <c r="S49" s="31" t="str">
        <f>VLOOKUP(E49,DEVOLUCIONES[],5,FALSE)</f>
        <v>HUXLEY</v>
      </c>
      <c r="T49" s="31" t="str">
        <f>VLOOKUP(E49,DEVOLUCIONES[],6,FALSE)</f>
        <v>HUXLEY</v>
      </c>
      <c r="U49" s="32"/>
    </row>
    <row r="50" spans="1:21" ht="15" customHeight="1" x14ac:dyDescent="0.2">
      <c r="A50" s="53">
        <f t="shared" si="8"/>
        <v>0</v>
      </c>
      <c r="B50" s="22" t="s">
        <v>277</v>
      </c>
      <c r="C50" s="23" t="s">
        <v>33</v>
      </c>
      <c r="D50" s="24" t="s">
        <v>48</v>
      </c>
      <c r="E50" s="23" t="s">
        <v>26</v>
      </c>
      <c r="F50" s="42">
        <f t="shared" si="9"/>
        <v>0</v>
      </c>
      <c r="G50" s="26"/>
      <c r="H50" s="27"/>
      <c r="I50" s="28"/>
      <c r="J50" s="23" t="s">
        <v>23</v>
      </c>
      <c r="K50" s="23" t="s">
        <v>258</v>
      </c>
      <c r="L50" s="29">
        <f>+H50+6</f>
        <v>6</v>
      </c>
      <c r="M50" s="29">
        <f>H50+2</f>
        <v>2</v>
      </c>
      <c r="N50" s="29">
        <f>H50+6</f>
        <v>6</v>
      </c>
      <c r="O50" s="30"/>
      <c r="P50" s="31" t="str">
        <f>VLOOKUP(E50,DEVOLUCIONES[],2,FALSE)</f>
        <v>TRP</v>
      </c>
      <c r="Q50" s="31" t="str">
        <f>VLOOKUP(E50,DEVOLUCIONES[],3,FALSE)</f>
        <v>TRP</v>
      </c>
      <c r="R50" s="31" t="str">
        <f>VLOOKUP(E50,DEVOLUCIONES[],4,FALSE)</f>
        <v>TRP</v>
      </c>
      <c r="S50" s="31" t="str">
        <f>VLOOKUP(E50,DEVOLUCIONES[],5,FALSE)</f>
        <v>TRP</v>
      </c>
      <c r="T50" s="31" t="str">
        <f>VLOOKUP(E50,DEVOLUCIONES[],6,FALSE)</f>
        <v>TRP</v>
      </c>
      <c r="U50" s="32"/>
    </row>
    <row r="51" spans="1:21" ht="15" customHeight="1" x14ac:dyDescent="0.2">
      <c r="A51" s="53">
        <f t="shared" si="8"/>
        <v>0</v>
      </c>
      <c r="B51" s="22" t="s">
        <v>326</v>
      </c>
      <c r="C51" s="23" t="s">
        <v>267</v>
      </c>
      <c r="D51" s="24" t="s">
        <v>62</v>
      </c>
      <c r="E51" s="23" t="s">
        <v>52</v>
      </c>
      <c r="F51" s="42">
        <f t="shared" si="9"/>
        <v>0</v>
      </c>
      <c r="G51" s="26"/>
      <c r="H51" s="27"/>
      <c r="I51" s="28"/>
      <c r="J51" s="23" t="s">
        <v>20</v>
      </c>
      <c r="K51" s="23" t="s">
        <v>258</v>
      </c>
      <c r="L51" s="29">
        <f>+H51+6</f>
        <v>6</v>
      </c>
      <c r="M51" s="29">
        <f>H51+2</f>
        <v>2</v>
      </c>
      <c r="N51" s="29">
        <f>H51+6</f>
        <v>6</v>
      </c>
      <c r="O51" s="30"/>
      <c r="P51" s="31" t="str">
        <f>VLOOKUP(E51,DEVOLUCIONES[],2,FALSE)</f>
        <v>EXOLGAN</v>
      </c>
      <c r="Q51" s="31" t="str">
        <f>VLOOKUP(E51,DEVOLUCIONES[],3,FALSE)</f>
        <v>EXOLGAN</v>
      </c>
      <c r="R51" s="31" t="str">
        <f>VLOOKUP(E51,DEVOLUCIONES[],4,FALSE)</f>
        <v>EXOLGAN</v>
      </c>
      <c r="S51" s="31" t="str">
        <f>VLOOKUP(E51,DEVOLUCIONES[],5,FALSE)</f>
        <v>HUXLEY</v>
      </c>
      <c r="T51" s="31" t="str">
        <f>VLOOKUP(E51,DEVOLUCIONES[],6,FALSE)</f>
        <v>HUXLEY</v>
      </c>
      <c r="U51" s="32"/>
    </row>
    <row r="52" spans="1:21" ht="15" customHeight="1" x14ac:dyDescent="0.2">
      <c r="A52" s="53">
        <f t="shared" si="8"/>
        <v>0</v>
      </c>
      <c r="B52" s="22" t="s">
        <v>313</v>
      </c>
      <c r="C52" s="23" t="s">
        <v>182</v>
      </c>
      <c r="D52" s="24" t="s">
        <v>44</v>
      </c>
      <c r="E52" s="23" t="s">
        <v>70</v>
      </c>
      <c r="F52" s="42">
        <f t="shared" si="9"/>
        <v>0</v>
      </c>
      <c r="G52" s="26"/>
      <c r="H52" s="27"/>
      <c r="I52" s="28"/>
      <c r="J52" s="23" t="s">
        <v>23</v>
      </c>
      <c r="K52" s="23" t="s">
        <v>258</v>
      </c>
      <c r="L52" s="29">
        <f>+H52+6</f>
        <v>6</v>
      </c>
      <c r="M52" s="29">
        <f>H52+2</f>
        <v>2</v>
      </c>
      <c r="N52" s="29">
        <f>H52+6</f>
        <v>6</v>
      </c>
      <c r="O52" s="30"/>
      <c r="P52" s="31" t="str">
        <f>VLOOKUP(E52,DEVOLUCIONES[],2,FALSE)</f>
        <v>HUXLEY</v>
      </c>
      <c r="Q52" s="31" t="str">
        <f>VLOOKUP(E52,DEVOLUCIONES[],3,FALSE)</f>
        <v>TERBASA</v>
      </c>
      <c r="R52" s="31" t="str">
        <f>VLOOKUP(E52,DEVOLUCIONES[],4,FALSE)</f>
        <v>DEFIBE</v>
      </c>
      <c r="S52" s="31" t="str">
        <f>VLOOKUP(E52,DEVOLUCIONES[],5,FALSE)</f>
        <v>HUXLEY</v>
      </c>
      <c r="T52" s="31" t="str">
        <f>VLOOKUP(E52,DEVOLUCIONES[],6,FALSE)</f>
        <v>GAMMA MUGICA</v>
      </c>
      <c r="U52" s="32"/>
    </row>
    <row r="53" spans="1:21" ht="15" customHeight="1" x14ac:dyDescent="0.2">
      <c r="A53" s="53">
        <f t="shared" si="8"/>
        <v>0</v>
      </c>
      <c r="B53" s="22" t="s">
        <v>316</v>
      </c>
      <c r="C53" s="23" t="s">
        <v>196</v>
      </c>
      <c r="D53" s="24" t="s">
        <v>22</v>
      </c>
      <c r="E53" s="23" t="s">
        <v>73</v>
      </c>
      <c r="F53" s="42">
        <f t="shared" si="9"/>
        <v>0</v>
      </c>
      <c r="G53" s="26"/>
      <c r="H53" s="27"/>
      <c r="I53" s="28"/>
      <c r="J53" s="23" t="s">
        <v>20</v>
      </c>
      <c r="K53" s="23" t="s">
        <v>258</v>
      </c>
      <c r="L53" s="29">
        <f>+H53+6</f>
        <v>6</v>
      </c>
      <c r="M53" s="29">
        <f>H53+2</f>
        <v>2</v>
      </c>
      <c r="N53" s="29">
        <f>H53+6</f>
        <v>6</v>
      </c>
      <c r="O53" s="30"/>
      <c r="P53" s="31" t="str">
        <f>VLOOKUP(E53,DEVOLUCIONES[],2,FALSE)</f>
        <v>EXOLGAN</v>
      </c>
      <c r="Q53" s="31" t="str">
        <f>VLOOKUP(E53,DEVOLUCIONES[],3,FALSE)</f>
        <v>EXOLGAN</v>
      </c>
      <c r="R53" s="31" t="str">
        <f>VLOOKUP(E53,DEVOLUCIONES[],4,FALSE)</f>
        <v>EXOLGAN</v>
      </c>
      <c r="S53" s="31" t="str">
        <f>VLOOKUP(E53,DEVOLUCIONES[],5,FALSE)</f>
        <v>HUXLEY</v>
      </c>
      <c r="T53" s="31" t="str">
        <f>VLOOKUP(E53,DEVOLUCIONES[],6,FALSE)</f>
        <v>HUXLEY</v>
      </c>
      <c r="U53" s="32"/>
    </row>
    <row r="54" spans="1:21" ht="15" customHeight="1" x14ac:dyDescent="0.2">
      <c r="A54" s="53">
        <f t="shared" si="8"/>
        <v>0</v>
      </c>
      <c r="B54" s="22" t="s">
        <v>285</v>
      </c>
      <c r="C54" s="23" t="s">
        <v>256</v>
      </c>
      <c r="D54" s="24" t="s">
        <v>24</v>
      </c>
      <c r="E54" s="23" t="s">
        <v>29</v>
      </c>
      <c r="F54" s="42">
        <f t="shared" si="9"/>
        <v>0</v>
      </c>
      <c r="G54" s="26"/>
      <c r="H54" s="27"/>
      <c r="I54" s="28"/>
      <c r="J54" s="23" t="s">
        <v>40</v>
      </c>
      <c r="K54" s="23" t="s">
        <v>258</v>
      </c>
      <c r="L54" s="29">
        <v>6</v>
      </c>
      <c r="M54" s="29">
        <v>2</v>
      </c>
      <c r="N54" s="29">
        <v>6</v>
      </c>
      <c r="O54" s="30"/>
      <c r="P54" s="31" t="s">
        <v>40</v>
      </c>
      <c r="Q54" s="31" t="s">
        <v>40</v>
      </c>
      <c r="R54" s="31" t="s">
        <v>40</v>
      </c>
      <c r="S54" s="31" t="s">
        <v>40</v>
      </c>
      <c r="T54" s="31" t="s">
        <v>40</v>
      </c>
      <c r="U54" s="21"/>
    </row>
    <row r="55" spans="1:21" ht="15" customHeight="1" x14ac:dyDescent="0.2">
      <c r="A55" s="53">
        <f t="shared" si="8"/>
        <v>0</v>
      </c>
      <c r="B55" s="22" t="s">
        <v>323</v>
      </c>
      <c r="C55" s="23" t="s">
        <v>335</v>
      </c>
      <c r="D55" s="24"/>
      <c r="E55" s="23" t="s">
        <v>38</v>
      </c>
      <c r="F55" s="42">
        <f t="shared" si="9"/>
        <v>0</v>
      </c>
      <c r="G55" s="26"/>
      <c r="H55" s="27"/>
      <c r="I55" s="28"/>
      <c r="J55" s="23" t="s">
        <v>20</v>
      </c>
      <c r="K55" s="23" t="s">
        <v>258</v>
      </c>
      <c r="L55" s="29">
        <f>+H55+6</f>
        <v>6</v>
      </c>
      <c r="M55" s="29">
        <f>H55+2</f>
        <v>2</v>
      </c>
      <c r="N55" s="29">
        <f>H55+6</f>
        <v>6</v>
      </c>
      <c r="O55" s="30"/>
      <c r="P55" s="31" t="str">
        <f>VLOOKUP(E55,DEVOLUCIONES[],2,FALSE)</f>
        <v>EXOLGAN</v>
      </c>
      <c r="Q55" s="31" t="str">
        <f>VLOOKUP(E55,DEVOLUCIONES[],3,FALSE)</f>
        <v>EXOLGAN</v>
      </c>
      <c r="R55" s="31" t="str">
        <f>VLOOKUP(E55,DEVOLUCIONES[],4,FALSE)</f>
        <v>EXOLGAN</v>
      </c>
      <c r="S55" s="31" t="str">
        <f>VLOOKUP(E55,DEVOLUCIONES[],5,FALSE)</f>
        <v>HUXLEY</v>
      </c>
      <c r="T55" s="31" t="str">
        <f>VLOOKUP(E55,DEVOLUCIONES[],6,FALSE)</f>
        <v>HUXLEY</v>
      </c>
      <c r="U55" s="32"/>
    </row>
    <row r="56" spans="1:21" ht="15" customHeight="1" x14ac:dyDescent="0.2">
      <c r="A56" s="53">
        <f t="shared" si="8"/>
        <v>0</v>
      </c>
      <c r="B56" s="22" t="s">
        <v>278</v>
      </c>
      <c r="C56" s="23" t="s">
        <v>35</v>
      </c>
      <c r="D56" s="24" t="s">
        <v>24</v>
      </c>
      <c r="E56" s="23" t="s">
        <v>26</v>
      </c>
      <c r="F56" s="42">
        <f t="shared" si="9"/>
        <v>0</v>
      </c>
      <c r="G56" s="26"/>
      <c r="H56" s="27"/>
      <c r="I56" s="28"/>
      <c r="J56" s="23" t="s">
        <v>23</v>
      </c>
      <c r="K56" s="23" t="s">
        <v>258</v>
      </c>
      <c r="L56" s="29">
        <f>+H56+6</f>
        <v>6</v>
      </c>
      <c r="M56" s="29">
        <f>H56+2</f>
        <v>2</v>
      </c>
      <c r="N56" s="29">
        <f>H56+6</f>
        <v>6</v>
      </c>
      <c r="O56" s="30"/>
      <c r="P56" s="31" t="str">
        <f>VLOOKUP(E56,DEVOLUCIONES[],2,FALSE)</f>
        <v>TRP</v>
      </c>
      <c r="Q56" s="31" t="str">
        <f>VLOOKUP(E56,DEVOLUCIONES[],3,FALSE)</f>
        <v>TRP</v>
      </c>
      <c r="R56" s="31" t="str">
        <f>VLOOKUP(E56,DEVOLUCIONES[],4,FALSE)</f>
        <v>TRP</v>
      </c>
      <c r="S56" s="31" t="str">
        <f>VLOOKUP(E56,DEVOLUCIONES[],5,FALSE)</f>
        <v>TRP</v>
      </c>
      <c r="T56" s="31" t="str">
        <f>VLOOKUP(E56,DEVOLUCIONES[],6,FALSE)</f>
        <v>TRP</v>
      </c>
      <c r="U56" s="32"/>
    </row>
    <row r="57" spans="1:21" ht="15" customHeight="1" x14ac:dyDescent="0.2">
      <c r="A57" s="53">
        <f t="shared" si="8"/>
        <v>0</v>
      </c>
      <c r="B57" s="22" t="s">
        <v>285</v>
      </c>
      <c r="C57" s="23" t="s">
        <v>256</v>
      </c>
      <c r="D57" s="24" t="s">
        <v>24</v>
      </c>
      <c r="E57" s="23" t="s">
        <v>29</v>
      </c>
      <c r="F57" s="42">
        <f t="shared" si="9"/>
        <v>0</v>
      </c>
      <c r="G57" s="26"/>
      <c r="H57" s="27"/>
      <c r="I57" s="28"/>
      <c r="J57" s="23" t="s">
        <v>25</v>
      </c>
      <c r="K57" s="23" t="s">
        <v>258</v>
      </c>
      <c r="L57" s="29">
        <v>6</v>
      </c>
      <c r="M57" s="29">
        <v>2</v>
      </c>
      <c r="N57" s="29">
        <v>6</v>
      </c>
      <c r="O57" s="30"/>
      <c r="P57" s="31" t="s">
        <v>25</v>
      </c>
      <c r="Q57" s="31" t="s">
        <v>25</v>
      </c>
      <c r="R57" s="31" t="s">
        <v>25</v>
      </c>
      <c r="S57" s="31" t="s">
        <v>25</v>
      </c>
      <c r="T57" s="31" t="s">
        <v>25</v>
      </c>
      <c r="U57" s="32"/>
    </row>
    <row r="58" spans="1:21" ht="15" customHeight="1" x14ac:dyDescent="0.2">
      <c r="A58" s="53">
        <f t="shared" si="8"/>
        <v>0</v>
      </c>
      <c r="B58" s="22" t="s">
        <v>330</v>
      </c>
      <c r="C58" s="23" t="s">
        <v>98</v>
      </c>
      <c r="D58" s="24" t="s">
        <v>36</v>
      </c>
      <c r="E58" s="23" t="s">
        <v>4</v>
      </c>
      <c r="F58" s="42">
        <f t="shared" si="9"/>
        <v>0</v>
      </c>
      <c r="G58" s="26"/>
      <c r="H58" s="27"/>
      <c r="I58" s="28"/>
      <c r="J58" s="23" t="s">
        <v>23</v>
      </c>
      <c r="K58" s="23" t="s">
        <v>258</v>
      </c>
      <c r="L58" s="29">
        <f>+H58+6</f>
        <v>6</v>
      </c>
      <c r="M58" s="29">
        <f>H58+2</f>
        <v>2</v>
      </c>
      <c r="N58" s="29">
        <f>H58+6</f>
        <v>6</v>
      </c>
      <c r="O58" s="30"/>
      <c r="P58" s="31" t="str">
        <f>VLOOKUP(E58,DEVOLUCIONES[],2,FALSE)</f>
        <v>DEFIBE</v>
      </c>
      <c r="Q58" s="31" t="str">
        <f>VLOOKUP(E58,DEVOLUCIONES[],3,FALSE)</f>
        <v>TERBASA</v>
      </c>
      <c r="R58" s="31" t="str">
        <f>VLOOKUP(E58,DEVOLUCIONES[],4,FALSE)</f>
        <v>GAMMA MUGICA</v>
      </c>
      <c r="S58" s="31" t="str">
        <f>VLOOKUP(E58,DEVOLUCIONES[],5,FALSE)</f>
        <v>HUXLEY</v>
      </c>
      <c r="T58" s="31" t="str">
        <f>VLOOKUP(E58,DEVOLUCIONES[],6,FALSE)</f>
        <v>HUXLEY</v>
      </c>
      <c r="U58" s="32"/>
    </row>
    <row r="59" spans="1:21" ht="15" customHeight="1" x14ac:dyDescent="0.2">
      <c r="A59" s="53">
        <f t="shared" si="8"/>
        <v>0</v>
      </c>
      <c r="B59" s="22" t="s">
        <v>317</v>
      </c>
      <c r="C59" s="23" t="s">
        <v>96</v>
      </c>
      <c r="D59" s="24" t="s">
        <v>36</v>
      </c>
      <c r="E59" s="23" t="s">
        <v>73</v>
      </c>
      <c r="F59" s="42">
        <f t="shared" si="9"/>
        <v>0</v>
      </c>
      <c r="G59" s="26"/>
      <c r="H59" s="27"/>
      <c r="I59" s="28"/>
      <c r="J59" s="23" t="s">
        <v>20</v>
      </c>
      <c r="K59" s="23" t="s">
        <v>258</v>
      </c>
      <c r="L59" s="29">
        <f>+H59+6</f>
        <v>6</v>
      </c>
      <c r="M59" s="29">
        <f>H59+2</f>
        <v>2</v>
      </c>
      <c r="N59" s="29">
        <f>H59+6</f>
        <v>6</v>
      </c>
      <c r="O59" s="30"/>
      <c r="P59" s="31" t="str">
        <f>VLOOKUP(E59,DEVOLUCIONES[],2,FALSE)</f>
        <v>EXOLGAN</v>
      </c>
      <c r="Q59" s="31" t="str">
        <f>VLOOKUP(E59,DEVOLUCIONES[],3,FALSE)</f>
        <v>EXOLGAN</v>
      </c>
      <c r="R59" s="31" t="str">
        <f>VLOOKUP(E59,DEVOLUCIONES[],4,FALSE)</f>
        <v>EXOLGAN</v>
      </c>
      <c r="S59" s="31" t="str">
        <f>VLOOKUP(E59,DEVOLUCIONES[],5,FALSE)</f>
        <v>HUXLEY</v>
      </c>
      <c r="T59" s="31" t="str">
        <f>VLOOKUP(E59,DEVOLUCIONES[],6,FALSE)</f>
        <v>HUXLEY</v>
      </c>
      <c r="U59" s="32"/>
    </row>
    <row r="60" spans="1:21" ht="15" customHeight="1" x14ac:dyDescent="0.2">
      <c r="A60" s="53">
        <f t="shared" si="8"/>
        <v>0</v>
      </c>
      <c r="B60" s="22" t="s">
        <v>286</v>
      </c>
      <c r="C60" s="23" t="s">
        <v>185</v>
      </c>
      <c r="D60" s="24" t="s">
        <v>24</v>
      </c>
      <c r="E60" s="23" t="s">
        <v>29</v>
      </c>
      <c r="F60" s="42">
        <f t="shared" si="9"/>
        <v>0</v>
      </c>
      <c r="G60" s="26"/>
      <c r="H60" s="27"/>
      <c r="I60" s="28"/>
      <c r="J60" s="23" t="s">
        <v>25</v>
      </c>
      <c r="K60" s="23" t="s">
        <v>258</v>
      </c>
      <c r="L60" s="29">
        <v>6</v>
      </c>
      <c r="M60" s="29">
        <v>2</v>
      </c>
      <c r="N60" s="29">
        <v>6</v>
      </c>
      <c r="O60" s="30"/>
      <c r="P60" s="31" t="s">
        <v>25</v>
      </c>
      <c r="Q60" s="31" t="s">
        <v>25</v>
      </c>
      <c r="R60" s="31" t="s">
        <v>25</v>
      </c>
      <c r="S60" s="31" t="s">
        <v>25</v>
      </c>
      <c r="T60" s="31" t="s">
        <v>25</v>
      </c>
      <c r="U60" s="21"/>
    </row>
    <row r="61" spans="1:21" ht="15" customHeight="1" x14ac:dyDescent="0.2">
      <c r="A61" s="53">
        <f t="shared" si="8"/>
        <v>0</v>
      </c>
      <c r="B61" s="22" t="s">
        <v>314</v>
      </c>
      <c r="C61" s="23" t="s">
        <v>76</v>
      </c>
      <c r="D61" s="24" t="s">
        <v>22</v>
      </c>
      <c r="E61" s="23" t="s">
        <v>70</v>
      </c>
      <c r="F61" s="42">
        <f t="shared" si="9"/>
        <v>0</v>
      </c>
      <c r="G61" s="26"/>
      <c r="H61" s="27"/>
      <c r="I61" s="28"/>
      <c r="J61" s="23" t="s">
        <v>23</v>
      </c>
      <c r="K61" s="23" t="s">
        <v>258</v>
      </c>
      <c r="L61" s="29">
        <f>+H61+6</f>
        <v>6</v>
      </c>
      <c r="M61" s="29">
        <f>H61+2</f>
        <v>2</v>
      </c>
      <c r="N61" s="29">
        <f>H61+6</f>
        <v>6</v>
      </c>
      <c r="O61" s="30"/>
      <c r="P61" s="31" t="str">
        <f>VLOOKUP(E61,DEVOLUCIONES[],2,FALSE)</f>
        <v>HUXLEY</v>
      </c>
      <c r="Q61" s="31" t="str">
        <f>VLOOKUP(E61,DEVOLUCIONES[],3,FALSE)</f>
        <v>TERBASA</v>
      </c>
      <c r="R61" s="31" t="str">
        <f>VLOOKUP(E61,DEVOLUCIONES[],4,FALSE)</f>
        <v>DEFIBE</v>
      </c>
      <c r="S61" s="31" t="str">
        <f>VLOOKUP(E61,DEVOLUCIONES[],5,FALSE)</f>
        <v>HUXLEY</v>
      </c>
      <c r="T61" s="31" t="str">
        <f>VLOOKUP(E61,DEVOLUCIONES[],6,FALSE)</f>
        <v>GAMMA MUGICA</v>
      </c>
      <c r="U61" s="32"/>
    </row>
    <row r="62" spans="1:21" ht="15" customHeight="1" x14ac:dyDescent="0.2">
      <c r="A62" s="53">
        <f t="shared" si="8"/>
        <v>0</v>
      </c>
      <c r="B62" s="39" t="s">
        <v>322</v>
      </c>
      <c r="C62" s="23" t="s">
        <v>95</v>
      </c>
      <c r="D62" s="24" t="s">
        <v>311</v>
      </c>
      <c r="E62" s="23" t="s">
        <v>38</v>
      </c>
      <c r="F62" s="42">
        <f t="shared" si="9"/>
        <v>0</v>
      </c>
      <c r="G62" s="26"/>
      <c r="H62" s="27"/>
      <c r="I62" s="40"/>
      <c r="J62" s="23" t="s">
        <v>20</v>
      </c>
      <c r="K62" s="23" t="s">
        <v>258</v>
      </c>
      <c r="L62" s="29">
        <f>+H62+6</f>
        <v>6</v>
      </c>
      <c r="M62" s="29">
        <f>H62+2</f>
        <v>2</v>
      </c>
      <c r="N62" s="29">
        <f>H62+6</f>
        <v>6</v>
      </c>
      <c r="O62" s="30"/>
      <c r="P62" s="31" t="str">
        <f>VLOOKUP(E62,DEVOLUCIONES[],2,FALSE)</f>
        <v>EXOLGAN</v>
      </c>
      <c r="Q62" s="31" t="str">
        <f>VLOOKUP(E62,DEVOLUCIONES[],3,FALSE)</f>
        <v>EXOLGAN</v>
      </c>
      <c r="R62" s="31" t="str">
        <f>VLOOKUP(E62,DEVOLUCIONES[],4,FALSE)</f>
        <v>EXOLGAN</v>
      </c>
      <c r="S62" s="31" t="str">
        <f>VLOOKUP(E62,DEVOLUCIONES[],5,FALSE)</f>
        <v>HUXLEY</v>
      </c>
      <c r="T62" s="31" t="str">
        <f>VLOOKUP(E62,DEVOLUCIONES[],6,FALSE)</f>
        <v>HUXLEY</v>
      </c>
      <c r="U62" s="32"/>
    </row>
    <row r="63" spans="1:21" ht="15" customHeight="1" x14ac:dyDescent="0.2">
      <c r="A63" s="53">
        <f t="shared" si="8"/>
        <v>0</v>
      </c>
      <c r="B63" s="22" t="s">
        <v>286</v>
      </c>
      <c r="C63" s="23" t="s">
        <v>185</v>
      </c>
      <c r="D63" s="24" t="s">
        <v>24</v>
      </c>
      <c r="E63" s="23" t="s">
        <v>29</v>
      </c>
      <c r="F63" s="42">
        <f t="shared" si="9"/>
        <v>0</v>
      </c>
      <c r="G63" s="26"/>
      <c r="H63" s="27"/>
      <c r="I63" s="28"/>
      <c r="J63" s="23" t="s">
        <v>40</v>
      </c>
      <c r="K63" s="23" t="s">
        <v>258</v>
      </c>
      <c r="L63" s="29">
        <v>6</v>
      </c>
      <c r="M63" s="29">
        <v>2</v>
      </c>
      <c r="N63" s="29">
        <v>6</v>
      </c>
      <c r="O63" s="30"/>
      <c r="P63" s="31" t="s">
        <v>40</v>
      </c>
      <c r="Q63" s="31" t="s">
        <v>40</v>
      </c>
      <c r="R63" s="31" t="s">
        <v>40</v>
      </c>
      <c r="S63" s="31" t="s">
        <v>40</v>
      </c>
      <c r="T63" s="31" t="s">
        <v>40</v>
      </c>
      <c r="U63" s="32"/>
    </row>
    <row r="64" spans="1:21" ht="15" customHeight="1" x14ac:dyDescent="0.2">
      <c r="A64" s="53">
        <f t="shared" si="8"/>
        <v>0</v>
      </c>
      <c r="B64" s="22" t="s">
        <v>279</v>
      </c>
      <c r="C64" s="23" t="s">
        <v>32</v>
      </c>
      <c r="D64" s="24" t="s">
        <v>62</v>
      </c>
      <c r="E64" s="23" t="s">
        <v>26</v>
      </c>
      <c r="F64" s="42">
        <f t="shared" si="9"/>
        <v>0</v>
      </c>
      <c r="G64" s="26"/>
      <c r="H64" s="27"/>
      <c r="I64" s="28"/>
      <c r="J64" s="23" t="s">
        <v>23</v>
      </c>
      <c r="K64" s="23" t="s">
        <v>258</v>
      </c>
      <c r="L64" s="29">
        <f t="shared" ref="L64:L70" si="10">+H64+6</f>
        <v>6</v>
      </c>
      <c r="M64" s="29">
        <f t="shared" ref="M64:M70" si="11">H64+2</f>
        <v>2</v>
      </c>
      <c r="N64" s="29">
        <f t="shared" ref="N64:N70" si="12">H64+6</f>
        <v>6</v>
      </c>
      <c r="O64" s="30"/>
      <c r="P64" s="31" t="str">
        <f>VLOOKUP(E64,DEVOLUCIONES[],2,FALSE)</f>
        <v>TRP</v>
      </c>
      <c r="Q64" s="31" t="str">
        <f>VLOOKUP(E64,DEVOLUCIONES[],3,FALSE)</f>
        <v>TRP</v>
      </c>
      <c r="R64" s="31" t="str">
        <f>VLOOKUP(E64,DEVOLUCIONES[],4,FALSE)</f>
        <v>TRP</v>
      </c>
      <c r="S64" s="31" t="str">
        <f>VLOOKUP(E64,DEVOLUCIONES[],5,FALSE)</f>
        <v>TRP</v>
      </c>
      <c r="T64" s="31" t="str">
        <f>VLOOKUP(E64,DEVOLUCIONES[],6,FALSE)</f>
        <v>TRP</v>
      </c>
      <c r="U64" s="43"/>
    </row>
    <row r="65" spans="1:21" ht="15" customHeight="1" x14ac:dyDescent="0.2">
      <c r="A65" s="53">
        <f t="shared" si="8"/>
        <v>0</v>
      </c>
      <c r="B65" s="22" t="s">
        <v>327</v>
      </c>
      <c r="C65" s="23" t="s">
        <v>105</v>
      </c>
      <c r="D65" s="24" t="s">
        <v>36</v>
      </c>
      <c r="E65" s="23" t="s">
        <v>52</v>
      </c>
      <c r="F65" s="42">
        <f t="shared" si="9"/>
        <v>0</v>
      </c>
      <c r="G65" s="26"/>
      <c r="H65" s="27"/>
      <c r="I65" s="33"/>
      <c r="J65" s="23" t="s">
        <v>20</v>
      </c>
      <c r="K65" s="23" t="s">
        <v>258</v>
      </c>
      <c r="L65" s="29">
        <f t="shared" si="10"/>
        <v>6</v>
      </c>
      <c r="M65" s="29">
        <f t="shared" si="11"/>
        <v>2</v>
      </c>
      <c r="N65" s="29">
        <f t="shared" si="12"/>
        <v>6</v>
      </c>
      <c r="O65" s="30"/>
      <c r="P65" s="31" t="str">
        <f>VLOOKUP(E65,DEVOLUCIONES[],2,FALSE)</f>
        <v>EXOLGAN</v>
      </c>
      <c r="Q65" s="31" t="str">
        <f>VLOOKUP(E65,DEVOLUCIONES[],3,FALSE)</f>
        <v>EXOLGAN</v>
      </c>
      <c r="R65" s="31" t="str">
        <f>VLOOKUP(E65,DEVOLUCIONES[],4,FALSE)</f>
        <v>EXOLGAN</v>
      </c>
      <c r="S65" s="31" t="str">
        <f>VLOOKUP(E65,DEVOLUCIONES[],5,FALSE)</f>
        <v>HUXLEY</v>
      </c>
      <c r="T65" s="31" t="str">
        <f>VLOOKUP(E65,DEVOLUCIONES[],6,FALSE)</f>
        <v>HUXLEY</v>
      </c>
      <c r="U65" s="21"/>
    </row>
    <row r="66" spans="1:21" ht="15" customHeight="1" x14ac:dyDescent="0.2">
      <c r="A66" s="53">
        <f t="shared" si="8"/>
        <v>0</v>
      </c>
      <c r="B66" s="22" t="s">
        <v>315</v>
      </c>
      <c r="C66" s="23" t="s">
        <v>90</v>
      </c>
      <c r="D66" s="24" t="s">
        <v>22</v>
      </c>
      <c r="E66" s="23" t="s">
        <v>70</v>
      </c>
      <c r="F66" s="42">
        <f t="shared" si="9"/>
        <v>0</v>
      </c>
      <c r="G66" s="26"/>
      <c r="H66" s="27"/>
      <c r="I66" s="28"/>
      <c r="J66" s="23" t="s">
        <v>21</v>
      </c>
      <c r="K66" s="23" t="s">
        <v>258</v>
      </c>
      <c r="L66" s="29">
        <f t="shared" si="10"/>
        <v>6</v>
      </c>
      <c r="M66" s="29">
        <f t="shared" si="11"/>
        <v>2</v>
      </c>
      <c r="N66" s="29">
        <f t="shared" si="12"/>
        <v>6</v>
      </c>
      <c r="O66" s="30"/>
      <c r="P66" s="31" t="str">
        <f>VLOOKUP(E66,DEVOLUCIONES[],2,FALSE)</f>
        <v>HUXLEY</v>
      </c>
      <c r="Q66" s="31" t="str">
        <f>VLOOKUP(E66,DEVOLUCIONES[],3,FALSE)</f>
        <v>TERBASA</v>
      </c>
      <c r="R66" s="31" t="str">
        <f>VLOOKUP(E66,DEVOLUCIONES[],4,FALSE)</f>
        <v>DEFIBE</v>
      </c>
      <c r="S66" s="31" t="str">
        <f>VLOOKUP(E66,DEVOLUCIONES[],5,FALSE)</f>
        <v>HUXLEY</v>
      </c>
      <c r="T66" s="31" t="str">
        <f>VLOOKUP(E66,DEVOLUCIONES[],6,FALSE)</f>
        <v>GAMMA MUGICA</v>
      </c>
      <c r="U66" s="43"/>
    </row>
    <row r="67" spans="1:21" ht="15" customHeight="1" x14ac:dyDescent="0.2">
      <c r="A67" s="53">
        <f t="shared" si="8"/>
        <v>0</v>
      </c>
      <c r="B67" s="22" t="s">
        <v>331</v>
      </c>
      <c r="C67" s="23" t="s">
        <v>184</v>
      </c>
      <c r="D67" s="24" t="s">
        <v>198</v>
      </c>
      <c r="E67" s="23" t="s">
        <v>4</v>
      </c>
      <c r="F67" s="42">
        <f t="shared" si="9"/>
        <v>0</v>
      </c>
      <c r="G67" s="26"/>
      <c r="H67" s="27"/>
      <c r="I67" s="28"/>
      <c r="J67" s="23" t="s">
        <v>23</v>
      </c>
      <c r="K67" s="23" t="s">
        <v>258</v>
      </c>
      <c r="L67" s="29">
        <f t="shared" si="10"/>
        <v>6</v>
      </c>
      <c r="M67" s="29">
        <f t="shared" si="11"/>
        <v>2</v>
      </c>
      <c r="N67" s="29">
        <f t="shared" si="12"/>
        <v>6</v>
      </c>
      <c r="O67" s="30"/>
      <c r="P67" s="31" t="str">
        <f>VLOOKUP(E67,DEVOLUCIONES[],2,FALSE)</f>
        <v>DEFIBE</v>
      </c>
      <c r="Q67" s="31" t="str">
        <f>VLOOKUP(E67,DEVOLUCIONES[],3,FALSE)</f>
        <v>TERBASA</v>
      </c>
      <c r="R67" s="31" t="str">
        <f>VLOOKUP(E67,DEVOLUCIONES[],4,FALSE)</f>
        <v>GAMMA MUGICA</v>
      </c>
      <c r="S67" s="31" t="str">
        <f>VLOOKUP(E67,DEVOLUCIONES[],5,FALSE)</f>
        <v>HUXLEY</v>
      </c>
      <c r="T67" s="31" t="str">
        <f>VLOOKUP(E67,DEVOLUCIONES[],6,FALSE)</f>
        <v>HUXLEY</v>
      </c>
      <c r="U67" s="32"/>
    </row>
    <row r="68" spans="1:21" ht="15" customHeight="1" x14ac:dyDescent="0.2">
      <c r="A68" s="53">
        <f t="shared" si="8"/>
        <v>0</v>
      </c>
      <c r="B68" s="22" t="s">
        <v>319</v>
      </c>
      <c r="C68" s="23" t="s">
        <v>268</v>
      </c>
      <c r="D68" s="24" t="s">
        <v>41</v>
      </c>
      <c r="E68" s="23" t="s">
        <v>73</v>
      </c>
      <c r="F68" s="42">
        <f t="shared" si="9"/>
        <v>0</v>
      </c>
      <c r="G68" s="26"/>
      <c r="H68" s="27"/>
      <c r="I68" s="28"/>
      <c r="J68" s="23" t="s">
        <v>20</v>
      </c>
      <c r="K68" s="23" t="s">
        <v>258</v>
      </c>
      <c r="L68" s="29">
        <f t="shared" si="10"/>
        <v>6</v>
      </c>
      <c r="M68" s="29">
        <f t="shared" si="11"/>
        <v>2</v>
      </c>
      <c r="N68" s="29">
        <f t="shared" si="12"/>
        <v>6</v>
      </c>
      <c r="O68" s="30"/>
      <c r="P68" s="31" t="str">
        <f>VLOOKUP(E68,DEVOLUCIONES[],2,FALSE)</f>
        <v>EXOLGAN</v>
      </c>
      <c r="Q68" s="31" t="str">
        <f>VLOOKUP(E68,DEVOLUCIONES[],3,FALSE)</f>
        <v>EXOLGAN</v>
      </c>
      <c r="R68" s="31" t="str">
        <f>VLOOKUP(E68,DEVOLUCIONES[],4,FALSE)</f>
        <v>EXOLGAN</v>
      </c>
      <c r="S68" s="31" t="str">
        <f>VLOOKUP(E68,DEVOLUCIONES[],5,FALSE)</f>
        <v>HUXLEY</v>
      </c>
      <c r="T68" s="31" t="str">
        <f>VLOOKUP(E68,DEVOLUCIONES[],6,FALSE)</f>
        <v>HUXLEY</v>
      </c>
      <c r="U68" s="32"/>
    </row>
    <row r="69" spans="1:21" ht="15" customHeight="1" x14ac:dyDescent="0.2">
      <c r="A69" s="53">
        <f t="shared" si="8"/>
        <v>0</v>
      </c>
      <c r="B69" s="22" t="s">
        <v>337</v>
      </c>
      <c r="C69" s="23" t="s">
        <v>336</v>
      </c>
      <c r="D69" s="24"/>
      <c r="E69" s="23" t="s">
        <v>38</v>
      </c>
      <c r="F69" s="42">
        <f t="shared" si="9"/>
        <v>0</v>
      </c>
      <c r="G69" s="26"/>
      <c r="H69" s="27"/>
      <c r="I69" s="28"/>
      <c r="J69" s="23" t="s">
        <v>20</v>
      </c>
      <c r="K69" s="23" t="s">
        <v>258</v>
      </c>
      <c r="L69" s="29">
        <f t="shared" si="10"/>
        <v>6</v>
      </c>
      <c r="M69" s="29">
        <f t="shared" si="11"/>
        <v>2</v>
      </c>
      <c r="N69" s="29">
        <f t="shared" si="12"/>
        <v>6</v>
      </c>
      <c r="O69" s="30"/>
      <c r="P69" s="31" t="str">
        <f>VLOOKUP(E69,DEVOLUCIONES[],2,FALSE)</f>
        <v>EXOLGAN</v>
      </c>
      <c r="Q69" s="31" t="str">
        <f>VLOOKUP(E69,DEVOLUCIONES[],3,FALSE)</f>
        <v>EXOLGAN</v>
      </c>
      <c r="R69" s="31" t="str">
        <f>VLOOKUP(E69,DEVOLUCIONES[],4,FALSE)</f>
        <v>EXOLGAN</v>
      </c>
      <c r="S69" s="31" t="str">
        <f>VLOOKUP(E69,DEVOLUCIONES[],5,FALSE)</f>
        <v>HUXLEY</v>
      </c>
      <c r="T69" s="31" t="str">
        <f>VLOOKUP(E69,DEVOLUCIONES[],6,FALSE)</f>
        <v>HUXLEY</v>
      </c>
      <c r="U69" s="32"/>
    </row>
    <row r="70" spans="1:21" ht="15" customHeight="1" x14ac:dyDescent="0.2">
      <c r="A70" s="53">
        <f t="shared" si="8"/>
        <v>0</v>
      </c>
      <c r="B70" s="22" t="s">
        <v>324</v>
      </c>
      <c r="C70" s="23" t="s">
        <v>31</v>
      </c>
      <c r="D70" s="24" t="s">
        <v>62</v>
      </c>
      <c r="E70" s="23" t="s">
        <v>26</v>
      </c>
      <c r="F70" s="42">
        <f t="shared" si="9"/>
        <v>0</v>
      </c>
      <c r="G70" s="26"/>
      <c r="H70" s="27"/>
      <c r="I70" s="28"/>
      <c r="J70" s="23" t="s">
        <v>23</v>
      </c>
      <c r="K70" s="23" t="s">
        <v>258</v>
      </c>
      <c r="L70" s="29">
        <f t="shared" si="10"/>
        <v>6</v>
      </c>
      <c r="M70" s="29">
        <f t="shared" si="11"/>
        <v>2</v>
      </c>
      <c r="N70" s="29">
        <f t="shared" si="12"/>
        <v>6</v>
      </c>
      <c r="O70" s="30"/>
      <c r="P70" s="31" t="str">
        <f>VLOOKUP(E70,DEVOLUCIONES[],2,FALSE)</f>
        <v>TRP</v>
      </c>
      <c r="Q70" s="31" t="str">
        <f>VLOOKUP(E70,DEVOLUCIONES[],3,FALSE)</f>
        <v>TRP</v>
      </c>
      <c r="R70" s="31" t="str">
        <f>VLOOKUP(E70,DEVOLUCIONES[],4,FALSE)</f>
        <v>TRP</v>
      </c>
      <c r="S70" s="31" t="str">
        <f>VLOOKUP(E70,DEVOLUCIONES[],5,FALSE)</f>
        <v>TRP</v>
      </c>
      <c r="T70" s="31" t="str">
        <f>VLOOKUP(E70,DEVOLUCIONES[],6,FALSE)</f>
        <v>TRP</v>
      </c>
      <c r="U70" s="32"/>
    </row>
    <row r="71" spans="1:21" ht="15" customHeight="1" x14ac:dyDescent="0.2">
      <c r="A71" s="53">
        <f t="shared" si="8"/>
        <v>0</v>
      </c>
      <c r="B71" s="22" t="s">
        <v>287</v>
      </c>
      <c r="C71" s="23" t="s">
        <v>256</v>
      </c>
      <c r="D71" s="24" t="s">
        <v>24</v>
      </c>
      <c r="E71" s="23" t="s">
        <v>29</v>
      </c>
      <c r="F71" s="42">
        <f t="shared" si="9"/>
        <v>0</v>
      </c>
      <c r="G71" s="26"/>
      <c r="H71" s="27"/>
      <c r="I71" s="28"/>
      <c r="J71" s="23" t="s">
        <v>40</v>
      </c>
      <c r="K71" s="23" t="s">
        <v>258</v>
      </c>
      <c r="L71" s="29">
        <v>6</v>
      </c>
      <c r="M71" s="29">
        <v>2</v>
      </c>
      <c r="N71" s="29">
        <v>6</v>
      </c>
      <c r="O71" s="30"/>
      <c r="P71" s="31" t="s">
        <v>40</v>
      </c>
      <c r="Q71" s="31" t="s">
        <v>40</v>
      </c>
      <c r="R71" s="31" t="s">
        <v>40</v>
      </c>
      <c r="S71" s="31" t="s">
        <v>40</v>
      </c>
      <c r="T71" s="31" t="s">
        <v>40</v>
      </c>
      <c r="U71" s="32"/>
    </row>
    <row r="72" spans="1:21" ht="15" customHeight="1" x14ac:dyDescent="0.2">
      <c r="A72" s="53">
        <f t="shared" si="8"/>
        <v>0</v>
      </c>
      <c r="B72" s="22" t="s">
        <v>328</v>
      </c>
      <c r="C72" s="23" t="s">
        <v>79</v>
      </c>
      <c r="D72" s="24" t="s">
        <v>45</v>
      </c>
      <c r="E72" s="23" t="s">
        <v>52</v>
      </c>
      <c r="F72" s="42">
        <f>G72</f>
        <v>0</v>
      </c>
      <c r="G72" s="26"/>
      <c r="H72" s="27"/>
      <c r="I72" s="28"/>
      <c r="J72" s="23" t="s">
        <v>20</v>
      </c>
      <c r="K72" s="23" t="s">
        <v>258</v>
      </c>
      <c r="L72" s="29">
        <f>+H72+6</f>
        <v>6</v>
      </c>
      <c r="M72" s="29">
        <f>H72+2</f>
        <v>2</v>
      </c>
      <c r="N72" s="29">
        <f>H72+6</f>
        <v>6</v>
      </c>
      <c r="O72" s="30"/>
      <c r="P72" s="31" t="str">
        <f>VLOOKUP(E72,DEVOLUCIONES[],2,FALSE)</f>
        <v>EXOLGAN</v>
      </c>
      <c r="Q72" s="31" t="str">
        <f>VLOOKUP(E72,DEVOLUCIONES[],3,FALSE)</f>
        <v>EXOLGAN</v>
      </c>
      <c r="R72" s="31" t="str">
        <f>VLOOKUP(E72,DEVOLUCIONES[],4,FALSE)</f>
        <v>EXOLGAN</v>
      </c>
      <c r="S72" s="31" t="str">
        <f>VLOOKUP(E72,DEVOLUCIONES[],5,FALSE)</f>
        <v>HUXLEY</v>
      </c>
      <c r="T72" s="31" t="str">
        <f>VLOOKUP(E72,DEVOLUCIONES[],6,FALSE)</f>
        <v>HUXLEY</v>
      </c>
      <c r="U72" s="32"/>
    </row>
    <row r="73" spans="1:21" ht="15" customHeight="1" x14ac:dyDescent="0.2">
      <c r="A73" s="53">
        <f t="shared" si="8"/>
        <v>0</v>
      </c>
      <c r="B73" s="22" t="s">
        <v>287</v>
      </c>
      <c r="C73" s="23" t="s">
        <v>256</v>
      </c>
      <c r="D73" s="24" t="s">
        <v>24</v>
      </c>
      <c r="E73" s="23" t="s">
        <v>29</v>
      </c>
      <c r="F73" s="42">
        <f>G73</f>
        <v>0</v>
      </c>
      <c r="G73" s="26"/>
      <c r="H73" s="27"/>
      <c r="I73" s="28"/>
      <c r="J73" s="23" t="s">
        <v>25</v>
      </c>
      <c r="K73" s="23" t="s">
        <v>258</v>
      </c>
      <c r="L73" s="29">
        <v>6</v>
      </c>
      <c r="M73" s="29">
        <v>2</v>
      </c>
      <c r="N73" s="29">
        <v>6</v>
      </c>
      <c r="O73" s="30"/>
      <c r="P73" s="31" t="s">
        <v>25</v>
      </c>
      <c r="Q73" s="31" t="s">
        <v>25</v>
      </c>
      <c r="R73" s="31" t="s">
        <v>25</v>
      </c>
      <c r="S73" s="31" t="s">
        <v>25</v>
      </c>
      <c r="T73" s="31" t="s">
        <v>25</v>
      </c>
      <c r="U73" s="32"/>
    </row>
    <row r="74" spans="1:21" ht="15" customHeight="1" x14ac:dyDescent="0.2">
      <c r="A74" s="53">
        <f t="shared" si="8"/>
        <v>0</v>
      </c>
      <c r="B74" s="22" t="s">
        <v>318</v>
      </c>
      <c r="C74" s="23" t="s">
        <v>58</v>
      </c>
      <c r="D74" s="24" t="s">
        <v>45</v>
      </c>
      <c r="E74" s="23" t="s">
        <v>73</v>
      </c>
      <c r="F74" s="42">
        <f>G74</f>
        <v>0</v>
      </c>
      <c r="G74" s="26"/>
      <c r="H74" s="27"/>
      <c r="I74" s="28"/>
      <c r="J74" s="23" t="s">
        <v>20</v>
      </c>
      <c r="K74" s="23" t="s">
        <v>258</v>
      </c>
      <c r="L74" s="29">
        <f>+H74+6</f>
        <v>6</v>
      </c>
      <c r="M74" s="29">
        <f>H74+2</f>
        <v>2</v>
      </c>
      <c r="N74" s="29">
        <f>H74+6</f>
        <v>6</v>
      </c>
      <c r="O74" s="30"/>
      <c r="P74" s="31" t="str">
        <f>VLOOKUP(E74,DEVOLUCIONES[],2,FALSE)</f>
        <v>EXOLGAN</v>
      </c>
      <c r="Q74" s="31" t="str">
        <f>VLOOKUP(E74,DEVOLUCIONES[],3,FALSE)</f>
        <v>EXOLGAN</v>
      </c>
      <c r="R74" s="31" t="str">
        <f>VLOOKUP(E74,DEVOLUCIONES[],4,FALSE)</f>
        <v>EXOLGAN</v>
      </c>
      <c r="S74" s="31" t="str">
        <f>VLOOKUP(E74,DEVOLUCIONES[],5,FALSE)</f>
        <v>HUXLEY</v>
      </c>
      <c r="T74" s="31" t="str">
        <f>VLOOKUP(E74,DEVOLUCIONES[],6,FALSE)</f>
        <v>HUXLEY</v>
      </c>
      <c r="U74" s="32"/>
    </row>
    <row r="75" spans="1:21" ht="15" customHeight="1" x14ac:dyDescent="0.2">
      <c r="A75" s="53">
        <f t="shared" si="8"/>
        <v>0</v>
      </c>
      <c r="B75" s="22" t="s">
        <v>332</v>
      </c>
      <c r="C75" s="23" t="s">
        <v>197</v>
      </c>
      <c r="D75" s="24" t="s">
        <v>24</v>
      </c>
      <c r="E75" s="23" t="s">
        <v>4</v>
      </c>
      <c r="F75" s="42">
        <f>G75</f>
        <v>0</v>
      </c>
      <c r="G75" s="26"/>
      <c r="H75" s="27"/>
      <c r="I75" s="28"/>
      <c r="J75" s="23" t="s">
        <v>23</v>
      </c>
      <c r="K75" s="23" t="s">
        <v>258</v>
      </c>
      <c r="L75" s="29">
        <f>+H75+6</f>
        <v>6</v>
      </c>
      <c r="M75" s="29">
        <f>H75+2</f>
        <v>2</v>
      </c>
      <c r="N75" s="29">
        <f>H75+6</f>
        <v>6</v>
      </c>
      <c r="O75" s="30"/>
      <c r="P75" s="31" t="str">
        <f>VLOOKUP(E75,DEVOLUCIONES[],2,FALSE)</f>
        <v>DEFIBE</v>
      </c>
      <c r="Q75" s="31" t="str">
        <f>VLOOKUP(E75,DEVOLUCIONES[],3,FALSE)</f>
        <v>TERBASA</v>
      </c>
      <c r="R75" s="31" t="str">
        <f>VLOOKUP(E75,DEVOLUCIONES[],4,FALSE)</f>
        <v>GAMMA MUGICA</v>
      </c>
      <c r="S75" s="31" t="str">
        <f>VLOOKUP(E75,DEVOLUCIONES[],5,FALSE)</f>
        <v>HUXLEY</v>
      </c>
      <c r="T75" s="31" t="str">
        <f>VLOOKUP(E75,DEVOLUCIONES[],6,FALSE)</f>
        <v>HUXLEY</v>
      </c>
      <c r="U75" s="32"/>
    </row>
  </sheetData>
  <autoFilter ref="A7:U75" xr:uid="{00000000-0009-0000-0000-000006000000}">
    <sortState xmlns:xlrd2="http://schemas.microsoft.com/office/spreadsheetml/2017/richdata2" ref="A8:U75">
      <sortCondition ref="G7:G75"/>
    </sortState>
  </autoFilter>
  <mergeCells count="5">
    <mergeCell ref="E1:R1"/>
    <mergeCell ref="B3:B4"/>
    <mergeCell ref="D6:E6"/>
    <mergeCell ref="L6:N6"/>
    <mergeCell ref="P6:T6"/>
  </mergeCells>
  <conditionalFormatting sqref="K76:K1048576 K1:K2 K10 K5:K7">
    <cfRule type="cellIs" dxfId="75" priority="139" operator="equal">
      <formula>"Electronico"</formula>
    </cfRule>
  </conditionalFormatting>
  <conditionalFormatting sqref="K8">
    <cfRule type="cellIs" dxfId="74" priority="138" operator="equal">
      <formula>"Electronico"</formula>
    </cfRule>
  </conditionalFormatting>
  <conditionalFormatting sqref="K9">
    <cfRule type="cellIs" dxfId="73" priority="137" operator="equal">
      <formula>"Electronico"</formula>
    </cfRule>
  </conditionalFormatting>
  <conditionalFormatting sqref="K18">
    <cfRule type="cellIs" dxfId="72" priority="131" operator="equal">
      <formula>"Electronico"</formula>
    </cfRule>
  </conditionalFormatting>
  <conditionalFormatting sqref="K20">
    <cfRule type="cellIs" dxfId="71" priority="130" operator="equal">
      <formula>"Electronico"</formula>
    </cfRule>
  </conditionalFormatting>
  <conditionalFormatting sqref="K22">
    <cfRule type="cellIs" dxfId="70" priority="129" operator="equal">
      <formula>"Electronico"</formula>
    </cfRule>
  </conditionalFormatting>
  <conditionalFormatting sqref="K17">
    <cfRule type="cellIs" dxfId="69" priority="128" operator="equal">
      <formula>"Electronico"</formula>
    </cfRule>
  </conditionalFormatting>
  <conditionalFormatting sqref="K19">
    <cfRule type="cellIs" dxfId="68" priority="127" operator="equal">
      <formula>"Electronico"</formula>
    </cfRule>
  </conditionalFormatting>
  <conditionalFormatting sqref="K21">
    <cfRule type="cellIs" dxfId="67" priority="126" operator="equal">
      <formula>"Electronico"</formula>
    </cfRule>
  </conditionalFormatting>
  <conditionalFormatting sqref="K23">
    <cfRule type="cellIs" dxfId="66" priority="125" operator="equal">
      <formula>"Electronico"</formula>
    </cfRule>
  </conditionalFormatting>
  <conditionalFormatting sqref="K24">
    <cfRule type="cellIs" dxfId="65" priority="124" operator="equal">
      <formula>"Electronico"</formula>
    </cfRule>
  </conditionalFormatting>
  <conditionalFormatting sqref="K25">
    <cfRule type="cellIs" dxfId="64" priority="123" operator="equal">
      <formula>"Electronico"</formula>
    </cfRule>
  </conditionalFormatting>
  <conditionalFormatting sqref="K26">
    <cfRule type="cellIs" dxfId="63" priority="122" operator="equal">
      <formula>"Electronico"</formula>
    </cfRule>
  </conditionalFormatting>
  <conditionalFormatting sqref="K27">
    <cfRule type="cellIs" dxfId="62" priority="121" operator="equal">
      <formula>"Electronico"</formula>
    </cfRule>
  </conditionalFormatting>
  <conditionalFormatting sqref="K28">
    <cfRule type="cellIs" dxfId="61" priority="120" operator="equal">
      <formula>"Electronico"</formula>
    </cfRule>
  </conditionalFormatting>
  <conditionalFormatting sqref="K29">
    <cfRule type="cellIs" dxfId="60" priority="119" operator="equal">
      <formula>"Electronico"</formula>
    </cfRule>
  </conditionalFormatting>
  <conditionalFormatting sqref="K30">
    <cfRule type="cellIs" dxfId="59" priority="118" operator="equal">
      <formula>"Electronico"</formula>
    </cfRule>
  </conditionalFormatting>
  <conditionalFormatting sqref="K11">
    <cfRule type="cellIs" dxfId="58" priority="74" operator="equal">
      <formula>"Electronico"</formula>
    </cfRule>
  </conditionalFormatting>
  <conditionalFormatting sqref="K16">
    <cfRule type="cellIs" dxfId="57" priority="73" operator="equal">
      <formula>"Electronico"</formula>
    </cfRule>
  </conditionalFormatting>
  <conditionalFormatting sqref="K31">
    <cfRule type="cellIs" dxfId="56" priority="50" operator="equal">
      <formula>"Electronico"</formula>
    </cfRule>
  </conditionalFormatting>
  <conditionalFormatting sqref="K32">
    <cfRule type="cellIs" dxfId="55" priority="49" operator="equal">
      <formula>"Electronico"</formula>
    </cfRule>
  </conditionalFormatting>
  <conditionalFormatting sqref="K33">
    <cfRule type="cellIs" dxfId="54" priority="48" operator="equal">
      <formula>"Electronico"</formula>
    </cfRule>
  </conditionalFormatting>
  <conditionalFormatting sqref="K34">
    <cfRule type="cellIs" dxfId="53" priority="47" operator="equal">
      <formula>"Electronico"</formula>
    </cfRule>
  </conditionalFormatting>
  <conditionalFormatting sqref="K35">
    <cfRule type="cellIs" dxfId="52" priority="46" operator="equal">
      <formula>"Electronico"</formula>
    </cfRule>
  </conditionalFormatting>
  <conditionalFormatting sqref="K36">
    <cfRule type="cellIs" dxfId="51" priority="44" operator="equal">
      <formula>"Electronico"</formula>
    </cfRule>
  </conditionalFormatting>
  <conditionalFormatting sqref="K37">
    <cfRule type="cellIs" dxfId="50" priority="43" operator="equal">
      <formula>"Electronico"</formula>
    </cfRule>
  </conditionalFormatting>
  <conditionalFormatting sqref="K38">
    <cfRule type="cellIs" dxfId="49" priority="42" operator="equal">
      <formula>"Electronico"</formula>
    </cfRule>
  </conditionalFormatting>
  <conditionalFormatting sqref="K39">
    <cfRule type="cellIs" dxfId="48" priority="41" operator="equal">
      <formula>"Electronico"</formula>
    </cfRule>
  </conditionalFormatting>
  <conditionalFormatting sqref="K40">
    <cfRule type="cellIs" dxfId="47" priority="40" operator="equal">
      <formula>"Electronico"</formula>
    </cfRule>
  </conditionalFormatting>
  <conditionalFormatting sqref="K41">
    <cfRule type="cellIs" dxfId="46" priority="39" operator="equal">
      <formula>"Electronico"</formula>
    </cfRule>
  </conditionalFormatting>
  <conditionalFormatting sqref="K42">
    <cfRule type="cellIs" dxfId="45" priority="38" operator="equal">
      <formula>"Electronico"</formula>
    </cfRule>
  </conditionalFormatting>
  <conditionalFormatting sqref="K43">
    <cfRule type="cellIs" dxfId="44" priority="37" operator="equal">
      <formula>"Electronico"</formula>
    </cfRule>
  </conditionalFormatting>
  <conditionalFormatting sqref="K44">
    <cfRule type="cellIs" dxfId="43" priority="36" operator="equal">
      <formula>"Electronico"</formula>
    </cfRule>
  </conditionalFormatting>
  <conditionalFormatting sqref="K45">
    <cfRule type="cellIs" dxfId="42" priority="35" operator="equal">
      <formula>"Electronico"</formula>
    </cfRule>
  </conditionalFormatting>
  <conditionalFormatting sqref="K46">
    <cfRule type="cellIs" dxfId="41" priority="34" operator="equal">
      <formula>"Electronico"</formula>
    </cfRule>
  </conditionalFormatting>
  <conditionalFormatting sqref="K47">
    <cfRule type="cellIs" dxfId="40" priority="33" operator="equal">
      <formula>"Electronico"</formula>
    </cfRule>
  </conditionalFormatting>
  <conditionalFormatting sqref="K48">
    <cfRule type="cellIs" dxfId="39" priority="32" operator="equal">
      <formula>"Electronico"</formula>
    </cfRule>
  </conditionalFormatting>
  <conditionalFormatting sqref="K49">
    <cfRule type="cellIs" dxfId="38" priority="31" operator="equal">
      <formula>"Electronico"</formula>
    </cfRule>
  </conditionalFormatting>
  <conditionalFormatting sqref="K50">
    <cfRule type="cellIs" dxfId="37" priority="30" operator="equal">
      <formula>"Electronico"</formula>
    </cfRule>
  </conditionalFormatting>
  <conditionalFormatting sqref="K51">
    <cfRule type="cellIs" dxfId="36" priority="29" operator="equal">
      <formula>"Electronico"</formula>
    </cfRule>
  </conditionalFormatting>
  <conditionalFormatting sqref="K52">
    <cfRule type="cellIs" dxfId="35" priority="28" operator="equal">
      <formula>"Electronico"</formula>
    </cfRule>
  </conditionalFormatting>
  <conditionalFormatting sqref="K53">
    <cfRule type="cellIs" dxfId="34" priority="27" operator="equal">
      <formula>"Electronico"</formula>
    </cfRule>
  </conditionalFormatting>
  <conditionalFormatting sqref="K54">
    <cfRule type="cellIs" dxfId="33" priority="26" operator="equal">
      <formula>"Electronico"</formula>
    </cfRule>
  </conditionalFormatting>
  <conditionalFormatting sqref="K55">
    <cfRule type="cellIs" dxfId="32" priority="25" operator="equal">
      <formula>"Electronico"</formula>
    </cfRule>
  </conditionalFormatting>
  <conditionalFormatting sqref="K56">
    <cfRule type="cellIs" dxfId="31" priority="24" operator="equal">
      <formula>"Electronico"</formula>
    </cfRule>
  </conditionalFormatting>
  <conditionalFormatting sqref="K57">
    <cfRule type="cellIs" dxfId="30" priority="23" operator="equal">
      <formula>"Electronico"</formula>
    </cfRule>
  </conditionalFormatting>
  <conditionalFormatting sqref="K58">
    <cfRule type="cellIs" dxfId="29" priority="22" operator="equal">
      <formula>"Electronico"</formula>
    </cfRule>
  </conditionalFormatting>
  <conditionalFormatting sqref="K59">
    <cfRule type="cellIs" dxfId="28" priority="21" operator="equal">
      <formula>"Electronico"</formula>
    </cfRule>
  </conditionalFormatting>
  <conditionalFormatting sqref="K60">
    <cfRule type="cellIs" dxfId="27" priority="20" operator="equal">
      <formula>"Electronico"</formula>
    </cfRule>
  </conditionalFormatting>
  <conditionalFormatting sqref="K61">
    <cfRule type="cellIs" dxfId="26" priority="19" operator="equal">
      <formula>"Electronico"</formula>
    </cfRule>
  </conditionalFormatting>
  <conditionalFormatting sqref="K62">
    <cfRule type="cellIs" dxfId="25" priority="18" operator="equal">
      <formula>"Electronico"</formula>
    </cfRule>
  </conditionalFormatting>
  <conditionalFormatting sqref="K63">
    <cfRule type="cellIs" dxfId="24" priority="17" operator="equal">
      <formula>"Electronico"</formula>
    </cfRule>
  </conditionalFormatting>
  <conditionalFormatting sqref="K64">
    <cfRule type="cellIs" dxfId="23" priority="16" operator="equal">
      <formula>"Electronico"</formula>
    </cfRule>
  </conditionalFormatting>
  <conditionalFormatting sqref="K65">
    <cfRule type="cellIs" dxfId="22" priority="15" operator="equal">
      <formula>"Electronico"</formula>
    </cfRule>
  </conditionalFormatting>
  <conditionalFormatting sqref="K66">
    <cfRule type="cellIs" dxfId="21" priority="14" operator="equal">
      <formula>"Electronico"</formula>
    </cfRule>
  </conditionalFormatting>
  <conditionalFormatting sqref="K67">
    <cfRule type="cellIs" dxfId="20" priority="13" operator="equal">
      <formula>"Electronico"</formula>
    </cfRule>
  </conditionalFormatting>
  <conditionalFormatting sqref="K68">
    <cfRule type="cellIs" dxfId="19" priority="12" operator="equal">
      <formula>"Electronico"</formula>
    </cfRule>
  </conditionalFormatting>
  <conditionalFormatting sqref="K69">
    <cfRule type="cellIs" dxfId="18" priority="11" operator="equal">
      <formula>"Electronico"</formula>
    </cfRule>
  </conditionalFormatting>
  <conditionalFormatting sqref="K70">
    <cfRule type="cellIs" dxfId="17" priority="10" operator="equal">
      <formula>"Electronico"</formula>
    </cfRule>
  </conditionalFormatting>
  <conditionalFormatting sqref="K71">
    <cfRule type="cellIs" dxfId="16" priority="9" operator="equal">
      <formula>"Electronico"</formula>
    </cfRule>
  </conditionalFormatting>
  <conditionalFormatting sqref="K72">
    <cfRule type="cellIs" dxfId="15" priority="8" operator="equal">
      <formula>"Electronico"</formula>
    </cfRule>
  </conditionalFormatting>
  <conditionalFormatting sqref="K73">
    <cfRule type="cellIs" dxfId="14" priority="7" operator="equal">
      <formula>"Electronico"</formula>
    </cfRule>
  </conditionalFormatting>
  <conditionalFormatting sqref="K74">
    <cfRule type="cellIs" dxfId="13" priority="6" operator="equal">
      <formula>"Electronico"</formula>
    </cfRule>
  </conditionalFormatting>
  <conditionalFormatting sqref="K75">
    <cfRule type="cellIs" dxfId="12" priority="5" operator="equal">
      <formula>"Electronico"</formula>
    </cfRule>
  </conditionalFormatting>
  <conditionalFormatting sqref="K12:K15">
    <cfRule type="cellIs" dxfId="11" priority="1" operator="equal">
      <formula>"Electronico"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B6:K37"/>
  <sheetViews>
    <sheetView topLeftCell="B1" zoomScale="145" zoomScaleNormal="145" workbookViewId="0">
      <selection activeCell="E17" sqref="E17"/>
    </sheetView>
  </sheetViews>
  <sheetFormatPr defaultColWidth="11.42578125" defaultRowHeight="12.75" x14ac:dyDescent="0.2"/>
  <cols>
    <col min="2" max="2" width="37.5703125" customWidth="1"/>
    <col min="3" max="4" width="21" customWidth="1"/>
    <col min="5" max="5" width="24.28515625" customWidth="1"/>
    <col min="6" max="8" width="21" customWidth="1"/>
  </cols>
  <sheetData>
    <row r="6" spans="3:11" ht="13.5" thickBot="1" x14ac:dyDescent="0.25"/>
    <row r="7" spans="3:11" ht="15.75" thickTop="1" thickBot="1" x14ac:dyDescent="0.25">
      <c r="C7" s="54" t="s">
        <v>200</v>
      </c>
      <c r="D7" s="84"/>
      <c r="E7" s="85" t="s">
        <v>201</v>
      </c>
      <c r="F7" s="86"/>
      <c r="G7" s="87" t="s">
        <v>65</v>
      </c>
      <c r="H7" s="9"/>
      <c r="I7" s="9"/>
      <c r="J7" s="9"/>
      <c r="K7" s="9"/>
    </row>
    <row r="8" spans="3:11" ht="15" thickTop="1" x14ac:dyDescent="0.2">
      <c r="C8" s="55" t="s">
        <v>202</v>
      </c>
      <c r="D8" s="56" t="s">
        <v>4</v>
      </c>
      <c r="E8" s="56" t="s">
        <v>265</v>
      </c>
      <c r="F8" s="56" t="s">
        <v>203</v>
      </c>
      <c r="G8" s="56" t="s">
        <v>264</v>
      </c>
      <c r="H8" s="9"/>
      <c r="I8" s="9"/>
      <c r="J8" s="9"/>
      <c r="K8" s="9"/>
    </row>
    <row r="9" spans="3:11" ht="15" thickBot="1" x14ac:dyDescent="0.25">
      <c r="C9" s="57"/>
      <c r="D9" s="58"/>
      <c r="E9" s="58"/>
      <c r="F9" s="58"/>
      <c r="G9" s="59"/>
      <c r="H9" s="9"/>
      <c r="I9" s="9"/>
      <c r="J9" s="9"/>
      <c r="K9" s="9"/>
    </row>
    <row r="10" spans="3:11" ht="14.25" thickTop="1" thickBot="1" x14ac:dyDescent="0.25">
      <c r="C10" s="60" t="s">
        <v>11</v>
      </c>
      <c r="D10" s="93" t="s">
        <v>334</v>
      </c>
      <c r="E10" s="93" t="s">
        <v>101</v>
      </c>
      <c r="F10" s="99" t="s">
        <v>21</v>
      </c>
      <c r="G10" s="94" t="s">
        <v>65</v>
      </c>
      <c r="H10" s="9"/>
      <c r="I10" s="9"/>
      <c r="J10" s="9"/>
      <c r="K10" s="9"/>
    </row>
    <row r="11" spans="3:11" ht="14.25" thickTop="1" thickBot="1" x14ac:dyDescent="0.25">
      <c r="C11" s="60" t="s">
        <v>12</v>
      </c>
      <c r="D11" s="93" t="s">
        <v>83</v>
      </c>
      <c r="E11" s="93" t="s">
        <v>83</v>
      </c>
      <c r="F11" s="99" t="s">
        <v>21</v>
      </c>
      <c r="G11" s="94" t="s">
        <v>65</v>
      </c>
      <c r="H11" s="9"/>
      <c r="I11" s="9"/>
      <c r="J11" s="9"/>
      <c r="K11" s="9"/>
    </row>
    <row r="12" spans="3:11" ht="14.25" thickTop="1" thickBot="1" x14ac:dyDescent="0.25">
      <c r="C12" s="60" t="s">
        <v>13</v>
      </c>
      <c r="D12" s="99" t="s">
        <v>512</v>
      </c>
      <c r="E12" s="93" t="s">
        <v>334</v>
      </c>
      <c r="F12" s="99" t="s">
        <v>21</v>
      </c>
      <c r="G12" s="94" t="s">
        <v>65</v>
      </c>
      <c r="H12" s="9"/>
      <c r="I12" s="9"/>
      <c r="J12" s="9"/>
      <c r="K12" s="9"/>
    </row>
    <row r="13" spans="3:11" ht="14.25" thickTop="1" thickBot="1" x14ac:dyDescent="0.25">
      <c r="C13" s="60" t="s">
        <v>204</v>
      </c>
      <c r="D13" s="99" t="s">
        <v>101</v>
      </c>
      <c r="E13" s="99" t="s">
        <v>512</v>
      </c>
      <c r="F13" s="99" t="s">
        <v>21</v>
      </c>
      <c r="G13" s="93" t="s">
        <v>101</v>
      </c>
      <c r="H13" s="9"/>
      <c r="I13" s="9"/>
      <c r="J13" s="9"/>
      <c r="K13" s="9"/>
    </row>
    <row r="14" spans="3:11" ht="14.25" thickTop="1" thickBot="1" x14ac:dyDescent="0.25">
      <c r="C14" s="60" t="s">
        <v>205</v>
      </c>
      <c r="D14" s="93" t="s">
        <v>101</v>
      </c>
      <c r="E14" s="93" t="s">
        <v>101</v>
      </c>
      <c r="F14" s="99" t="s">
        <v>21</v>
      </c>
      <c r="G14" s="93" t="s">
        <v>101</v>
      </c>
      <c r="H14" s="9"/>
      <c r="I14" s="9"/>
      <c r="J14" s="9"/>
      <c r="K14" s="9"/>
    </row>
    <row r="15" spans="3:11" ht="14.25" thickTop="1" thickBot="1" x14ac:dyDescent="0.25">
      <c r="C15" s="60" t="s">
        <v>66</v>
      </c>
      <c r="D15" s="99" t="s">
        <v>83</v>
      </c>
      <c r="E15" s="99" t="s">
        <v>83</v>
      </c>
      <c r="F15" s="99" t="s">
        <v>21</v>
      </c>
      <c r="G15" s="94" t="s">
        <v>65</v>
      </c>
      <c r="H15" s="9"/>
      <c r="I15" s="9"/>
      <c r="J15" s="9"/>
      <c r="K15" s="9"/>
    </row>
    <row r="16" spans="3:11" ht="13.5" thickTop="1" x14ac:dyDescent="0.2"/>
    <row r="22" spans="2:8" ht="14.25" x14ac:dyDescent="0.2">
      <c r="B22" s="63" t="s">
        <v>200</v>
      </c>
      <c r="C22" s="64" t="s">
        <v>11</v>
      </c>
      <c r="D22" s="64" t="s">
        <v>12</v>
      </c>
      <c r="E22" s="64" t="s">
        <v>13</v>
      </c>
      <c r="F22" s="64" t="s">
        <v>619</v>
      </c>
      <c r="G22" s="64" t="s">
        <v>618</v>
      </c>
      <c r="H22" s="65" t="s">
        <v>66</v>
      </c>
    </row>
    <row r="23" spans="2:8" ht="14.25" x14ac:dyDescent="0.2">
      <c r="B23" s="61" t="s">
        <v>4</v>
      </c>
      <c r="C23" s="32" t="str">
        <f>+D10</f>
        <v>DEFIBE</v>
      </c>
      <c r="D23" s="32" t="str">
        <f>+D11</f>
        <v>TERBASA</v>
      </c>
      <c r="E23" s="32" t="str">
        <f>+D12</f>
        <v>GAMMA MUGICA</v>
      </c>
      <c r="F23" s="32" t="str">
        <f>+D14</f>
        <v>HUXLEY</v>
      </c>
      <c r="G23" s="32" t="str">
        <f>+D13</f>
        <v>HUXLEY</v>
      </c>
      <c r="H23" s="62" t="str">
        <f>+D15</f>
        <v>TERBASA</v>
      </c>
    </row>
    <row r="24" spans="2:8" ht="14.25" x14ac:dyDescent="0.2">
      <c r="B24" s="61" t="s">
        <v>70</v>
      </c>
      <c r="C24" s="32" t="str">
        <f>+E10</f>
        <v>HUXLEY</v>
      </c>
      <c r="D24" s="32" t="str">
        <f>+E11</f>
        <v>TERBASA</v>
      </c>
      <c r="E24" s="32" t="str">
        <f>+E12</f>
        <v>DEFIBE</v>
      </c>
      <c r="F24" s="32" t="str">
        <f t="shared" ref="F24" si="0">+E14</f>
        <v>HUXLEY</v>
      </c>
      <c r="G24" s="32" t="str">
        <f>+E13</f>
        <v>GAMMA MUGICA</v>
      </c>
      <c r="H24" s="62" t="str">
        <f>+E15</f>
        <v>TERBASA</v>
      </c>
    </row>
    <row r="25" spans="2:8" ht="14.25" x14ac:dyDescent="0.2">
      <c r="B25" s="61" t="s">
        <v>26</v>
      </c>
      <c r="C25" s="32" t="str">
        <f>+F10</f>
        <v>TRP</v>
      </c>
      <c r="D25" s="32" t="str">
        <f>+F11</f>
        <v>TRP</v>
      </c>
      <c r="E25" s="32" t="str">
        <f>+F12</f>
        <v>TRP</v>
      </c>
      <c r="F25" s="32" t="str">
        <f>+F14</f>
        <v>TRP</v>
      </c>
      <c r="G25" s="32" t="str">
        <f>+F13</f>
        <v>TRP</v>
      </c>
      <c r="H25" s="62" t="str">
        <f>+F15</f>
        <v>TRP</v>
      </c>
    </row>
    <row r="26" spans="2:8" ht="14.25" x14ac:dyDescent="0.2">
      <c r="B26" s="61" t="s">
        <v>73</v>
      </c>
      <c r="C26" s="32" t="str">
        <f>+G10</f>
        <v>EXOLGAN</v>
      </c>
      <c r="D26" s="32" t="str">
        <f>+G11</f>
        <v>EXOLGAN</v>
      </c>
      <c r="E26" s="32" t="str">
        <f>+G12</f>
        <v>EXOLGAN</v>
      </c>
      <c r="F26" s="32" t="str">
        <f>+E14</f>
        <v>HUXLEY</v>
      </c>
      <c r="G26" s="32" t="str">
        <f>+G13</f>
        <v>HUXLEY</v>
      </c>
      <c r="H26" s="62" t="str">
        <f>+G15</f>
        <v>EXOLGAN</v>
      </c>
    </row>
    <row r="27" spans="2:8" ht="14.25" x14ac:dyDescent="0.2">
      <c r="B27" s="66" t="s">
        <v>38</v>
      </c>
      <c r="C27" s="67" t="str">
        <f>+G10</f>
        <v>EXOLGAN</v>
      </c>
      <c r="D27" s="67" t="str">
        <f>+G11</f>
        <v>EXOLGAN</v>
      </c>
      <c r="E27" s="67" t="str">
        <f>+G12</f>
        <v>EXOLGAN</v>
      </c>
      <c r="F27" s="67" t="str">
        <f>+G14</f>
        <v>HUXLEY</v>
      </c>
      <c r="G27" s="67" t="str">
        <f>+G13</f>
        <v>HUXLEY</v>
      </c>
      <c r="H27" s="68" t="str">
        <f>+G15</f>
        <v>EXOLGAN</v>
      </c>
    </row>
    <row r="28" spans="2:8" ht="14.25" x14ac:dyDescent="0.2">
      <c r="B28" s="66" t="s">
        <v>52</v>
      </c>
      <c r="C28" s="67" t="str">
        <f>+G10</f>
        <v>EXOLGAN</v>
      </c>
      <c r="D28" s="67" t="str">
        <f>+G11</f>
        <v>EXOLGAN</v>
      </c>
      <c r="E28" s="67" t="str">
        <f>+G12</f>
        <v>EXOLGAN</v>
      </c>
      <c r="F28" s="67" t="str">
        <f>+G14</f>
        <v>HUXLEY</v>
      </c>
      <c r="G28" s="67" t="str">
        <f>+G13</f>
        <v>HUXLEY</v>
      </c>
      <c r="H28" s="68" t="str">
        <f>+G15</f>
        <v>EXOLGAN</v>
      </c>
    </row>
    <row r="29" spans="2:8" ht="14.25" x14ac:dyDescent="0.2">
      <c r="B29" s="66" t="s">
        <v>25</v>
      </c>
      <c r="C29" s="67" t="s">
        <v>25</v>
      </c>
      <c r="D29" s="67" t="s">
        <v>25</v>
      </c>
      <c r="E29" s="67" t="s">
        <v>25</v>
      </c>
      <c r="F29" s="67" t="s">
        <v>25</v>
      </c>
      <c r="G29" s="67" t="s">
        <v>25</v>
      </c>
      <c r="H29" s="67" t="s">
        <v>25</v>
      </c>
    </row>
    <row r="30" spans="2:8" ht="14.25" x14ac:dyDescent="0.2">
      <c r="B30" s="66" t="s">
        <v>40</v>
      </c>
      <c r="C30" s="67" t="s">
        <v>40</v>
      </c>
      <c r="D30" s="67" t="s">
        <v>40</v>
      </c>
      <c r="E30" s="67" t="s">
        <v>40</v>
      </c>
      <c r="F30" s="67" t="s">
        <v>40</v>
      </c>
      <c r="G30" s="67" t="s">
        <v>40</v>
      </c>
      <c r="H30" s="67" t="s">
        <v>40</v>
      </c>
    </row>
    <row r="34" spans="3:8" x14ac:dyDescent="0.2">
      <c r="C34" s="73" t="s">
        <v>252</v>
      </c>
      <c r="D34" s="73" t="s">
        <v>23</v>
      </c>
      <c r="E34" s="73" t="s">
        <v>21</v>
      </c>
      <c r="F34" s="73" t="s">
        <v>65</v>
      </c>
      <c r="G34" s="73" t="s">
        <v>25</v>
      </c>
      <c r="H34" s="73" t="s">
        <v>189</v>
      </c>
    </row>
    <row r="35" spans="3:8" x14ac:dyDescent="0.2">
      <c r="C35" s="73" t="s">
        <v>253</v>
      </c>
      <c r="D35" s="52" t="s">
        <v>254</v>
      </c>
      <c r="E35" s="52" t="s">
        <v>203</v>
      </c>
      <c r="F35" s="52" t="s">
        <v>73</v>
      </c>
      <c r="G35" s="52" t="s">
        <v>29</v>
      </c>
      <c r="H35" s="52" t="s">
        <v>29</v>
      </c>
    </row>
    <row r="36" spans="3:8" x14ac:dyDescent="0.2">
      <c r="C36" s="73"/>
      <c r="D36" s="52" t="s">
        <v>70</v>
      </c>
      <c r="E36" s="32"/>
      <c r="F36" s="52" t="s">
        <v>255</v>
      </c>
      <c r="G36" s="32"/>
      <c r="H36" s="32"/>
    </row>
    <row r="37" spans="3:8" x14ac:dyDescent="0.2">
      <c r="C37" s="73"/>
      <c r="D37" s="32"/>
      <c r="E37" s="32"/>
      <c r="F37" s="52" t="s">
        <v>52</v>
      </c>
      <c r="G37" s="32"/>
      <c r="H37" s="32"/>
    </row>
  </sheetData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D13"/>
  <sheetViews>
    <sheetView workbookViewId="0">
      <selection activeCell="D11" sqref="D11"/>
    </sheetView>
  </sheetViews>
  <sheetFormatPr defaultColWidth="11.42578125" defaultRowHeight="12.75" x14ac:dyDescent="0.2"/>
  <cols>
    <col min="1" max="1" width="18.28515625" bestFit="1" customWidth="1"/>
    <col min="2" max="2" width="27.7109375" bestFit="1" customWidth="1"/>
    <col min="3" max="3" width="43" bestFit="1" customWidth="1"/>
    <col min="4" max="4" width="76.42578125" bestFit="1" customWidth="1"/>
  </cols>
  <sheetData>
    <row r="1" spans="1:4" x14ac:dyDescent="0.2">
      <c r="A1" s="73" t="s">
        <v>247</v>
      </c>
      <c r="B1" s="73" t="s">
        <v>248</v>
      </c>
      <c r="C1" s="73" t="s">
        <v>249</v>
      </c>
      <c r="D1" s="73" t="s">
        <v>250</v>
      </c>
    </row>
    <row r="2" spans="1:4" ht="25.5" x14ac:dyDescent="0.2">
      <c r="A2" s="69" t="s">
        <v>207</v>
      </c>
      <c r="B2" s="70" t="s">
        <v>208</v>
      </c>
      <c r="C2" s="71" t="s">
        <v>209</v>
      </c>
      <c r="D2" s="72" t="s">
        <v>210</v>
      </c>
    </row>
    <row r="3" spans="1:4" ht="25.5" x14ac:dyDescent="0.2">
      <c r="A3" s="69" t="s">
        <v>211</v>
      </c>
      <c r="B3" s="70" t="s">
        <v>212</v>
      </c>
      <c r="C3" s="71" t="s">
        <v>213</v>
      </c>
      <c r="D3" s="72" t="s">
        <v>214</v>
      </c>
    </row>
    <row r="4" spans="1:4" ht="25.5" x14ac:dyDescent="0.2">
      <c r="A4" s="69" t="s">
        <v>215</v>
      </c>
      <c r="B4" s="70" t="s">
        <v>216</v>
      </c>
      <c r="C4" s="71" t="s">
        <v>217</v>
      </c>
      <c r="D4" s="72" t="s">
        <v>218</v>
      </c>
    </row>
    <row r="5" spans="1:4" ht="38.25" x14ac:dyDescent="0.2">
      <c r="A5" s="69" t="s">
        <v>219</v>
      </c>
      <c r="B5" s="70" t="s">
        <v>220</v>
      </c>
      <c r="C5" s="71" t="s">
        <v>221</v>
      </c>
      <c r="D5" s="72" t="s">
        <v>222</v>
      </c>
    </row>
    <row r="6" spans="1:4" ht="25.5" x14ac:dyDescent="0.2">
      <c r="A6" s="69" t="s">
        <v>223</v>
      </c>
      <c r="B6" s="70" t="s">
        <v>220</v>
      </c>
      <c r="C6" s="71" t="s">
        <v>224</v>
      </c>
      <c r="D6" s="72" t="s">
        <v>222</v>
      </c>
    </row>
    <row r="7" spans="1:4" ht="25.5" x14ac:dyDescent="0.2">
      <c r="A7" s="69" t="s">
        <v>225</v>
      </c>
      <c r="B7" s="70" t="s">
        <v>226</v>
      </c>
      <c r="C7" s="71" t="s">
        <v>227</v>
      </c>
      <c r="D7" s="72" t="s">
        <v>228</v>
      </c>
    </row>
    <row r="8" spans="1:4" ht="25.5" x14ac:dyDescent="0.2">
      <c r="A8" s="69" t="s">
        <v>229</v>
      </c>
      <c r="B8" s="70" t="s">
        <v>230</v>
      </c>
      <c r="C8" s="71" t="s">
        <v>231</v>
      </c>
      <c r="D8" s="72" t="s">
        <v>232</v>
      </c>
    </row>
    <row r="9" spans="1:4" ht="25.5" x14ac:dyDescent="0.2">
      <c r="A9" s="69" t="s">
        <v>233</v>
      </c>
      <c r="B9" s="70" t="s">
        <v>234</v>
      </c>
      <c r="C9" s="71" t="s">
        <v>235</v>
      </c>
      <c r="D9" s="72" t="s">
        <v>236</v>
      </c>
    </row>
    <row r="10" spans="1:4" ht="38.25" x14ac:dyDescent="0.2">
      <c r="A10" s="69" t="s">
        <v>237</v>
      </c>
      <c r="B10" s="70" t="s">
        <v>238</v>
      </c>
      <c r="C10" s="71" t="s">
        <v>239</v>
      </c>
      <c r="D10" s="72" t="s">
        <v>240</v>
      </c>
    </row>
    <row r="11" spans="1:4" ht="38.25" x14ac:dyDescent="0.2">
      <c r="A11" s="69" t="s">
        <v>241</v>
      </c>
      <c r="B11" s="70" t="s">
        <v>216</v>
      </c>
      <c r="C11" s="71" t="s">
        <v>242</v>
      </c>
      <c r="D11" s="72" t="s">
        <v>240</v>
      </c>
    </row>
    <row r="12" spans="1:4" ht="38.25" x14ac:dyDescent="0.2">
      <c r="A12" s="69" t="s">
        <v>243</v>
      </c>
      <c r="B12" s="70" t="s">
        <v>244</v>
      </c>
      <c r="C12" s="71" t="s">
        <v>245</v>
      </c>
      <c r="D12" s="72" t="s">
        <v>246</v>
      </c>
    </row>
    <row r="13" spans="1:4" x14ac:dyDescent="0.2">
      <c r="A13" s="70"/>
      <c r="B13" s="70"/>
      <c r="C13" s="70"/>
      <c r="D13" s="70"/>
    </row>
  </sheetData>
  <hyperlinks>
    <hyperlink ref="C6" r:id="rId1" xr:uid="{00000000-0004-0000-0700-000000000000}"/>
    <hyperlink ref="C8" r:id="rId2" xr:uid="{00000000-0004-0000-0700-000001000000}"/>
    <hyperlink ref="C4" r:id="rId3" display="mailto:BaseFerreyra@loinza.com.ar" xr:uid="{00000000-0004-0000-0700-000002000000}"/>
  </hyperlinks>
  <pageMargins left="0.7" right="0.7" top="0.75" bottom="0.75" header="0.3" footer="0.3"/>
  <pageSetup paperSize="9" orientation="portrait" r:id="rId4"/>
  <headerFooter>
    <oddFooter>&amp;L&amp;1#&amp;"Calibri"&amp;10&amp;K000000Classification: Public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S68"/>
  <sheetViews>
    <sheetView topLeftCell="A16" zoomScale="145" zoomScaleNormal="145" workbookViewId="0">
      <selection activeCell="D38" sqref="D38"/>
    </sheetView>
  </sheetViews>
  <sheetFormatPr defaultColWidth="11.42578125" defaultRowHeight="12.75" x14ac:dyDescent="0.2"/>
  <cols>
    <col min="1" max="1" width="24.140625" bestFit="1" customWidth="1"/>
    <col min="2" max="2" width="18.28515625" bestFit="1" customWidth="1"/>
    <col min="3" max="3" width="14.5703125" customWidth="1"/>
    <col min="4" max="4" width="10.42578125" customWidth="1"/>
    <col min="5" max="5" width="5.140625" bestFit="1" customWidth="1"/>
    <col min="6" max="6" width="13.28515625" bestFit="1" customWidth="1"/>
    <col min="7" max="7" width="16.85546875" customWidth="1"/>
    <col min="8" max="8" width="8.85546875" bestFit="1" customWidth="1"/>
    <col min="9" max="9" width="7.7109375" bestFit="1" customWidth="1"/>
    <col min="10" max="12" width="10.140625" bestFit="1" customWidth="1"/>
    <col min="13" max="13" width="17.42578125" bestFit="1" customWidth="1"/>
    <col min="14" max="14" width="18.28515625" bestFit="1" customWidth="1"/>
    <col min="15" max="15" width="10" bestFit="1" customWidth="1"/>
    <col min="16" max="16" width="18.28515625" bestFit="1" customWidth="1"/>
    <col min="17" max="17" width="14.7109375" bestFit="1" customWidth="1"/>
    <col min="18" max="18" width="10" bestFit="1" customWidth="1"/>
    <col min="19" max="19" width="13.5703125" bestFit="1" customWidth="1"/>
  </cols>
  <sheetData>
    <row r="1" spans="1:19" ht="13.5" thickBot="1" x14ac:dyDescent="0.25">
      <c r="A1" s="20" t="s">
        <v>27</v>
      </c>
      <c r="B1" s="14" t="s">
        <v>28</v>
      </c>
      <c r="C1" s="14" t="s">
        <v>3</v>
      </c>
      <c r="D1" s="14" t="s">
        <v>2</v>
      </c>
      <c r="E1" s="15" t="s">
        <v>1</v>
      </c>
      <c r="F1" s="16" t="s">
        <v>5</v>
      </c>
      <c r="G1" s="17" t="s">
        <v>0</v>
      </c>
      <c r="H1" s="17" t="s">
        <v>9</v>
      </c>
      <c r="I1" s="18" t="s">
        <v>17</v>
      </c>
      <c r="J1" s="16" t="s">
        <v>7</v>
      </c>
      <c r="K1" s="16" t="s">
        <v>8</v>
      </c>
      <c r="L1" s="16" t="s">
        <v>15</v>
      </c>
      <c r="M1" s="16" t="s">
        <v>74</v>
      </c>
      <c r="N1" s="16" t="s">
        <v>11</v>
      </c>
      <c r="O1" s="16" t="s">
        <v>12</v>
      </c>
      <c r="P1" s="16" t="s">
        <v>13</v>
      </c>
      <c r="Q1" s="16" t="s">
        <v>14</v>
      </c>
      <c r="R1" s="16" t="s">
        <v>66</v>
      </c>
      <c r="S1" s="19" t="s">
        <v>18</v>
      </c>
    </row>
    <row r="2" spans="1:19" x14ac:dyDescent="0.2">
      <c r="A2" s="22" t="s">
        <v>134</v>
      </c>
      <c r="B2" s="23" t="s">
        <v>50</v>
      </c>
      <c r="C2" s="24" t="s">
        <v>42</v>
      </c>
      <c r="D2" s="23" t="s">
        <v>29</v>
      </c>
      <c r="E2" s="25">
        <v>43804.177777777775</v>
      </c>
      <c r="F2" s="26"/>
      <c r="G2" s="34"/>
      <c r="H2" s="28"/>
      <c r="I2" s="23" t="s">
        <v>25</v>
      </c>
      <c r="J2" s="29">
        <v>43810.177777777775</v>
      </c>
      <c r="K2" s="29">
        <v>43806.177777777775</v>
      </c>
      <c r="L2" s="29">
        <v>43810.177777777775</v>
      </c>
      <c r="M2" s="30"/>
      <c r="N2" s="31" t="s">
        <v>25</v>
      </c>
      <c r="O2" s="31" t="s">
        <v>25</v>
      </c>
      <c r="P2" s="31" t="s">
        <v>25</v>
      </c>
      <c r="Q2" s="31" t="s">
        <v>25</v>
      </c>
      <c r="R2" s="31" t="s">
        <v>25</v>
      </c>
    </row>
    <row r="3" spans="1:19" x14ac:dyDescent="0.2">
      <c r="A3" s="22" t="s">
        <v>134</v>
      </c>
      <c r="B3" s="23" t="s">
        <v>50</v>
      </c>
      <c r="C3" s="24" t="s">
        <v>42</v>
      </c>
      <c r="D3" s="23" t="s">
        <v>29</v>
      </c>
      <c r="E3" s="25">
        <v>43806.138888888891</v>
      </c>
      <c r="F3" s="26"/>
      <c r="G3" s="27"/>
      <c r="H3" s="28"/>
      <c r="I3" s="23" t="s">
        <v>40</v>
      </c>
      <c r="J3" s="29">
        <v>43812.138888888891</v>
      </c>
      <c r="K3" s="29">
        <v>43808.138888888891</v>
      </c>
      <c r="L3" s="29">
        <v>43812.138888888891</v>
      </c>
      <c r="M3" s="30"/>
      <c r="N3" s="31" t="s">
        <v>40</v>
      </c>
      <c r="O3" s="31" t="s">
        <v>40</v>
      </c>
      <c r="P3" s="31" t="s">
        <v>40</v>
      </c>
      <c r="Q3" s="31" t="s">
        <v>40</v>
      </c>
      <c r="R3" s="31" t="s">
        <v>40</v>
      </c>
    </row>
    <row r="4" spans="1:19" x14ac:dyDescent="0.2">
      <c r="A4" s="22" t="s">
        <v>135</v>
      </c>
      <c r="B4" s="23" t="s">
        <v>54</v>
      </c>
      <c r="C4" s="24" t="s">
        <v>24</v>
      </c>
      <c r="D4" s="23" t="s">
        <v>29</v>
      </c>
      <c r="E4" s="25">
        <v>43811.307638888888</v>
      </c>
      <c r="F4" s="26"/>
      <c r="G4" s="27"/>
      <c r="H4" s="28"/>
      <c r="I4" s="23" t="s">
        <v>25</v>
      </c>
      <c r="J4" s="29">
        <v>43817.307638888888</v>
      </c>
      <c r="K4" s="29">
        <v>43813.307638888888</v>
      </c>
      <c r="L4" s="29">
        <v>43817.307638888888</v>
      </c>
      <c r="M4" s="30"/>
      <c r="N4" s="31" t="s">
        <v>25</v>
      </c>
      <c r="O4" s="31" t="s">
        <v>25</v>
      </c>
      <c r="P4" s="31" t="s">
        <v>25</v>
      </c>
      <c r="Q4" s="31" t="s">
        <v>25</v>
      </c>
      <c r="R4" s="31" t="s">
        <v>25</v>
      </c>
    </row>
    <row r="5" spans="1:19" x14ac:dyDescent="0.2">
      <c r="A5" s="22" t="s">
        <v>135</v>
      </c>
      <c r="B5" s="23" t="s">
        <v>54</v>
      </c>
      <c r="C5" s="24" t="s">
        <v>24</v>
      </c>
      <c r="D5" s="23" t="s">
        <v>29</v>
      </c>
      <c r="E5" s="25">
        <v>43813.223611111112</v>
      </c>
      <c r="F5" s="26"/>
      <c r="G5" s="27"/>
      <c r="H5" s="28"/>
      <c r="I5" s="23" t="s">
        <v>40</v>
      </c>
      <c r="J5" s="29">
        <v>43819.223611111112</v>
      </c>
      <c r="K5" s="29">
        <v>43815.223611111112</v>
      </c>
      <c r="L5" s="29">
        <v>43819.223611111112</v>
      </c>
      <c r="M5" s="30"/>
      <c r="N5" s="31" t="s">
        <v>40</v>
      </c>
      <c r="O5" s="31" t="s">
        <v>40</v>
      </c>
      <c r="P5" s="31" t="s">
        <v>40</v>
      </c>
      <c r="Q5" s="31" t="s">
        <v>40</v>
      </c>
      <c r="R5" s="31" t="s">
        <v>40</v>
      </c>
    </row>
    <row r="6" spans="1:19" x14ac:dyDescent="0.2">
      <c r="A6" s="22" t="s">
        <v>109</v>
      </c>
      <c r="B6" s="23" t="s">
        <v>81</v>
      </c>
      <c r="C6" s="24" t="s">
        <v>24</v>
      </c>
      <c r="D6" s="23" t="s">
        <v>70</v>
      </c>
      <c r="E6" s="25">
        <v>43801.666666666664</v>
      </c>
      <c r="F6" s="26"/>
      <c r="G6" s="27"/>
      <c r="H6" s="33"/>
      <c r="I6" s="23" t="s">
        <v>23</v>
      </c>
      <c r="J6" s="29">
        <v>43807.666666666664</v>
      </c>
      <c r="K6" s="29">
        <v>43803.666666666664</v>
      </c>
      <c r="L6" s="29">
        <v>43807.666666666664</v>
      </c>
      <c r="M6" s="30"/>
      <c r="N6" s="31" t="s">
        <v>101</v>
      </c>
      <c r="O6" s="31" t="s">
        <v>21</v>
      </c>
      <c r="P6" s="31" t="s">
        <v>101</v>
      </c>
      <c r="Q6" s="31" t="s">
        <v>21</v>
      </c>
      <c r="R6" s="31" t="s">
        <v>21</v>
      </c>
    </row>
    <row r="7" spans="1:19" x14ac:dyDescent="0.2">
      <c r="A7" s="22" t="s">
        <v>110</v>
      </c>
      <c r="B7" s="23" t="s">
        <v>111</v>
      </c>
      <c r="C7" s="24" t="s">
        <v>48</v>
      </c>
      <c r="D7" s="23" t="s">
        <v>70</v>
      </c>
      <c r="E7" s="25">
        <v>43808.17083333333</v>
      </c>
      <c r="F7" s="26"/>
      <c r="G7" s="27"/>
      <c r="H7" s="28"/>
      <c r="I7" s="23" t="s">
        <v>23</v>
      </c>
      <c r="J7" s="29">
        <v>43814.17083333333</v>
      </c>
      <c r="K7" s="29">
        <v>43810.17083333333</v>
      </c>
      <c r="L7" s="29">
        <v>43814.17083333333</v>
      </c>
      <c r="M7" s="30"/>
      <c r="N7" s="31" t="s">
        <v>101</v>
      </c>
      <c r="O7" s="31" t="s">
        <v>21</v>
      </c>
      <c r="P7" s="31" t="s">
        <v>101</v>
      </c>
      <c r="Q7" s="31" t="s">
        <v>21</v>
      </c>
      <c r="R7" s="31" t="s">
        <v>21</v>
      </c>
    </row>
    <row r="8" spans="1:19" x14ac:dyDescent="0.2">
      <c r="A8" s="22" t="s">
        <v>112</v>
      </c>
      <c r="B8" s="23" t="s">
        <v>59</v>
      </c>
      <c r="C8" s="24" t="s">
        <v>24</v>
      </c>
      <c r="D8" s="23" t="s">
        <v>70</v>
      </c>
      <c r="E8" s="25">
        <v>43815.662499999999</v>
      </c>
      <c r="F8" s="26"/>
      <c r="G8" s="27"/>
      <c r="H8" s="28"/>
      <c r="I8" s="23" t="s">
        <v>23</v>
      </c>
      <c r="J8" s="29">
        <v>43821.662499999999</v>
      </c>
      <c r="K8" s="29">
        <v>43817.662499999999</v>
      </c>
      <c r="L8" s="29">
        <v>43821.662499999999</v>
      </c>
      <c r="M8" s="30"/>
      <c r="N8" s="31" t="s">
        <v>101</v>
      </c>
      <c r="O8" s="31" t="s">
        <v>21</v>
      </c>
      <c r="P8" s="31" t="s">
        <v>101</v>
      </c>
      <c r="Q8" s="31" t="s">
        <v>21</v>
      </c>
      <c r="R8" s="31" t="s">
        <v>21</v>
      </c>
    </row>
    <row r="9" spans="1:19" x14ac:dyDescent="0.2">
      <c r="A9" s="22" t="s">
        <v>113</v>
      </c>
      <c r="B9" s="23" t="s">
        <v>114</v>
      </c>
      <c r="C9" s="24" t="s">
        <v>48</v>
      </c>
      <c r="D9" s="23" t="s">
        <v>70</v>
      </c>
      <c r="E9" s="25">
        <v>43822.099305555559</v>
      </c>
      <c r="F9" s="26"/>
      <c r="G9" s="27"/>
      <c r="H9" s="28"/>
      <c r="I9" s="23" t="s">
        <v>23</v>
      </c>
      <c r="J9" s="29">
        <v>43828.099305555559</v>
      </c>
      <c r="K9" s="29">
        <v>43824.099305555559</v>
      </c>
      <c r="L9" s="29">
        <v>43828.099305555559</v>
      </c>
      <c r="M9" s="30"/>
      <c r="N9" s="31" t="s">
        <v>101</v>
      </c>
      <c r="O9" s="31" t="s">
        <v>21</v>
      </c>
      <c r="P9" s="31" t="s">
        <v>101</v>
      </c>
      <c r="Q9" s="31" t="s">
        <v>21</v>
      </c>
      <c r="R9" s="31" t="s">
        <v>21</v>
      </c>
    </row>
    <row r="10" spans="1:19" x14ac:dyDescent="0.2">
      <c r="A10" s="22" t="s">
        <v>136</v>
      </c>
      <c r="B10" s="23" t="s">
        <v>94</v>
      </c>
      <c r="C10" s="24" t="s">
        <v>22</v>
      </c>
      <c r="D10" s="23" t="s">
        <v>70</v>
      </c>
      <c r="E10" s="25">
        <v>43828.982638888891</v>
      </c>
      <c r="F10" s="26"/>
      <c r="G10" s="27"/>
      <c r="H10" s="28"/>
      <c r="I10" s="23" t="s">
        <v>23</v>
      </c>
      <c r="J10" s="29">
        <v>43834.982638888891</v>
      </c>
      <c r="K10" s="29">
        <v>43830.982638888891</v>
      </c>
      <c r="L10" s="29">
        <v>43834.982638888891</v>
      </c>
      <c r="M10" s="30"/>
      <c r="N10" s="31" t="s">
        <v>101</v>
      </c>
      <c r="O10" s="31" t="s">
        <v>21</v>
      </c>
      <c r="P10" s="31" t="s">
        <v>101</v>
      </c>
      <c r="Q10" s="31" t="s">
        <v>21</v>
      </c>
      <c r="R10" s="31" t="s">
        <v>21</v>
      </c>
    </row>
    <row r="11" spans="1:19" x14ac:dyDescent="0.2">
      <c r="A11" s="22" t="s">
        <v>137</v>
      </c>
      <c r="B11" s="23" t="s">
        <v>46</v>
      </c>
      <c r="C11" s="24" t="s">
        <v>24</v>
      </c>
      <c r="D11" s="23" t="s">
        <v>70</v>
      </c>
      <c r="E11" s="25">
        <v>43836.666666666664</v>
      </c>
      <c r="F11" s="26"/>
      <c r="G11" s="27"/>
      <c r="H11" s="33"/>
      <c r="I11" s="23" t="s">
        <v>23</v>
      </c>
      <c r="J11" s="29">
        <v>43842.666666666664</v>
      </c>
      <c r="K11" s="29">
        <v>43838.666666666664</v>
      </c>
      <c r="L11" s="29">
        <v>43842.666666666664</v>
      </c>
      <c r="M11" s="30"/>
      <c r="N11" s="31" t="s">
        <v>101</v>
      </c>
      <c r="O11" s="31" t="s">
        <v>21</v>
      </c>
      <c r="P11" s="31" t="s">
        <v>101</v>
      </c>
      <c r="Q11" s="31" t="s">
        <v>21</v>
      </c>
      <c r="R11" s="31" t="s">
        <v>21</v>
      </c>
    </row>
    <row r="12" spans="1:19" x14ac:dyDescent="0.2">
      <c r="A12" s="22" t="s">
        <v>138</v>
      </c>
      <c r="B12" s="23" t="s">
        <v>68</v>
      </c>
      <c r="C12" s="24" t="s">
        <v>22</v>
      </c>
      <c r="D12" s="23" t="s">
        <v>70</v>
      </c>
      <c r="E12" s="25">
        <v>43843.083333333336</v>
      </c>
      <c r="F12" s="26"/>
      <c r="G12" s="27"/>
      <c r="H12" s="28"/>
      <c r="I12" s="23" t="s">
        <v>23</v>
      </c>
      <c r="J12" s="29">
        <v>43849.0625</v>
      </c>
      <c r="K12" s="29">
        <v>43845.0625</v>
      </c>
      <c r="L12" s="29">
        <v>43849.0625</v>
      </c>
      <c r="M12" s="30"/>
      <c r="N12" s="31" t="s">
        <v>101</v>
      </c>
      <c r="O12" s="31" t="s">
        <v>21</v>
      </c>
      <c r="P12" s="31" t="s">
        <v>101</v>
      </c>
      <c r="Q12" s="31" t="s">
        <v>21</v>
      </c>
      <c r="R12" s="31" t="s">
        <v>21</v>
      </c>
    </row>
    <row r="13" spans="1:19" x14ac:dyDescent="0.2">
      <c r="A13" s="22" t="s">
        <v>139</v>
      </c>
      <c r="B13" s="23" t="s">
        <v>64</v>
      </c>
      <c r="C13" s="24" t="s">
        <v>44</v>
      </c>
      <c r="D13" s="23" t="s">
        <v>70</v>
      </c>
      <c r="E13" s="25">
        <v>43850.861111111109</v>
      </c>
      <c r="F13" s="26"/>
      <c r="G13" s="27"/>
      <c r="H13" s="28"/>
      <c r="I13" s="23" t="s">
        <v>23</v>
      </c>
      <c r="J13" s="29">
        <v>43856.861111111109</v>
      </c>
      <c r="K13" s="29">
        <v>43852.861111111109</v>
      </c>
      <c r="L13" s="29">
        <v>43856.861111111109</v>
      </c>
      <c r="M13" s="30"/>
      <c r="N13" s="31" t="s">
        <v>101</v>
      </c>
      <c r="O13" s="31" t="s">
        <v>21</v>
      </c>
      <c r="P13" s="31" t="s">
        <v>101</v>
      </c>
      <c r="Q13" s="31" t="s">
        <v>21</v>
      </c>
      <c r="R13" s="31" t="s">
        <v>21</v>
      </c>
    </row>
    <row r="14" spans="1:19" x14ac:dyDescent="0.2">
      <c r="A14" s="22" t="s">
        <v>140</v>
      </c>
      <c r="B14" s="23" t="s">
        <v>77</v>
      </c>
      <c r="C14" s="24" t="s">
        <v>22</v>
      </c>
      <c r="D14" s="23" t="s">
        <v>70</v>
      </c>
      <c r="E14" s="25">
        <v>43857.104166666664</v>
      </c>
      <c r="F14" s="26"/>
      <c r="G14" s="27"/>
      <c r="H14" s="33"/>
      <c r="I14" s="23" t="s">
        <v>23</v>
      </c>
      <c r="J14" s="29">
        <v>43863.104166666664</v>
      </c>
      <c r="K14" s="29">
        <v>43859.104166666664</v>
      </c>
      <c r="L14" s="29">
        <v>43863.104166666664</v>
      </c>
      <c r="M14" s="30"/>
      <c r="N14" s="31" t="s">
        <v>101</v>
      </c>
      <c r="O14" s="31" t="s">
        <v>21</v>
      </c>
      <c r="P14" s="31" t="s">
        <v>101</v>
      </c>
      <c r="Q14" s="31" t="s">
        <v>21</v>
      </c>
      <c r="R14" s="31" t="s">
        <v>21</v>
      </c>
    </row>
    <row r="15" spans="1:19" x14ac:dyDescent="0.2">
      <c r="A15" s="22" t="s">
        <v>160</v>
      </c>
      <c r="B15" s="23" t="s">
        <v>71</v>
      </c>
      <c r="C15" s="24" t="s">
        <v>44</v>
      </c>
      <c r="D15" s="23" t="s">
        <v>70</v>
      </c>
      <c r="E15" s="42">
        <v>43864.158333333333</v>
      </c>
      <c r="F15" s="26"/>
      <c r="G15" s="27"/>
      <c r="H15" s="33"/>
      <c r="I15" s="23" t="s">
        <v>23</v>
      </c>
      <c r="J15" s="29">
        <v>43870.158333333333</v>
      </c>
      <c r="K15" s="29">
        <v>43866.158333333333</v>
      </c>
      <c r="L15" s="29">
        <v>43870.158333333333</v>
      </c>
      <c r="M15" s="30"/>
      <c r="N15" s="31" t="s">
        <v>101</v>
      </c>
      <c r="O15" s="31" t="s">
        <v>21</v>
      </c>
      <c r="P15" s="31" t="s">
        <v>101</v>
      </c>
      <c r="Q15" s="31" t="s">
        <v>21</v>
      </c>
      <c r="R15" s="31" t="s">
        <v>21</v>
      </c>
    </row>
    <row r="16" spans="1:19" x14ac:dyDescent="0.2">
      <c r="A16" s="22" t="s">
        <v>159</v>
      </c>
      <c r="B16" s="23" t="s">
        <v>76</v>
      </c>
      <c r="C16" s="24" t="s">
        <v>22</v>
      </c>
      <c r="D16" s="23" t="s">
        <v>70</v>
      </c>
      <c r="E16" s="42">
        <v>43870.916666666664</v>
      </c>
      <c r="F16" s="26"/>
      <c r="G16" s="27"/>
      <c r="H16" s="33"/>
      <c r="I16" s="23" t="s">
        <v>23</v>
      </c>
      <c r="J16" s="29">
        <v>6</v>
      </c>
      <c r="K16" s="29">
        <v>2</v>
      </c>
      <c r="L16" s="29">
        <v>6</v>
      </c>
      <c r="M16" s="30"/>
      <c r="N16" s="31" t="s">
        <v>101</v>
      </c>
      <c r="O16" s="31" t="s">
        <v>21</v>
      </c>
      <c r="P16" s="31" t="s">
        <v>101</v>
      </c>
      <c r="Q16" s="31" t="s">
        <v>21</v>
      </c>
      <c r="R16" s="31" t="s">
        <v>21</v>
      </c>
    </row>
    <row r="17" spans="1:18" x14ac:dyDescent="0.2">
      <c r="A17" s="22" t="s">
        <v>161</v>
      </c>
      <c r="B17" s="23" t="s">
        <v>90</v>
      </c>
      <c r="C17" s="24" t="s">
        <v>22</v>
      </c>
      <c r="D17" s="23" t="s">
        <v>70</v>
      </c>
      <c r="E17" s="42">
        <v>43877.916666666664</v>
      </c>
      <c r="F17" s="26"/>
      <c r="G17" s="27"/>
      <c r="H17" s="28"/>
      <c r="I17" s="23" t="s">
        <v>23</v>
      </c>
      <c r="J17" s="29" t="e">
        <v>#VALUE!</v>
      </c>
      <c r="K17" s="29" t="e">
        <v>#VALUE!</v>
      </c>
      <c r="L17" s="29" t="e">
        <v>#VALUE!</v>
      </c>
      <c r="M17" s="30"/>
      <c r="N17" s="31" t="s">
        <v>101</v>
      </c>
      <c r="O17" s="31" t="s">
        <v>21</v>
      </c>
      <c r="P17" s="31" t="s">
        <v>101</v>
      </c>
      <c r="Q17" s="31" t="s">
        <v>21</v>
      </c>
      <c r="R17" s="31" t="s">
        <v>21</v>
      </c>
    </row>
    <row r="18" spans="1:18" x14ac:dyDescent="0.2">
      <c r="A18" s="22" t="s">
        <v>162</v>
      </c>
      <c r="B18" s="23" t="s">
        <v>88</v>
      </c>
      <c r="C18" s="24" t="s">
        <v>22</v>
      </c>
      <c r="D18" s="23" t="s">
        <v>70</v>
      </c>
      <c r="E18" s="42">
        <v>43884.916666666664</v>
      </c>
      <c r="F18" s="26"/>
      <c r="G18" s="27"/>
      <c r="H18" s="28"/>
      <c r="I18" s="23" t="s">
        <v>23</v>
      </c>
      <c r="J18" s="29">
        <v>6</v>
      </c>
      <c r="K18" s="29">
        <v>2</v>
      </c>
      <c r="L18" s="29">
        <v>6</v>
      </c>
      <c r="M18" s="30"/>
      <c r="N18" s="31" t="s">
        <v>101</v>
      </c>
      <c r="O18" s="31" t="s">
        <v>21</v>
      </c>
      <c r="P18" s="31" t="s">
        <v>101</v>
      </c>
      <c r="Q18" s="31" t="s">
        <v>21</v>
      </c>
      <c r="R18" s="31" t="s">
        <v>21</v>
      </c>
    </row>
    <row r="19" spans="1:18" x14ac:dyDescent="0.2">
      <c r="A19" s="22" t="s">
        <v>163</v>
      </c>
      <c r="B19" s="23" t="s">
        <v>85</v>
      </c>
      <c r="C19" s="24" t="s">
        <v>22</v>
      </c>
      <c r="D19" s="23" t="s">
        <v>70</v>
      </c>
      <c r="E19" s="42">
        <v>43891.916666666664</v>
      </c>
      <c r="F19" s="26"/>
      <c r="G19" s="27"/>
      <c r="H19" s="28"/>
      <c r="I19" s="23" t="s">
        <v>23</v>
      </c>
      <c r="J19" s="29">
        <v>6</v>
      </c>
      <c r="K19" s="29">
        <v>2</v>
      </c>
      <c r="L19" s="29">
        <v>6</v>
      </c>
      <c r="M19" s="30"/>
      <c r="N19" s="31" t="s">
        <v>101</v>
      </c>
      <c r="O19" s="31" t="s">
        <v>21</v>
      </c>
      <c r="P19" s="31" t="s">
        <v>101</v>
      </c>
      <c r="Q19" s="31" t="s">
        <v>21</v>
      </c>
      <c r="R19" s="31" t="s">
        <v>21</v>
      </c>
    </row>
    <row r="20" spans="1:18" x14ac:dyDescent="0.2">
      <c r="A20" s="22" t="s">
        <v>172</v>
      </c>
      <c r="B20" s="23" t="s">
        <v>39</v>
      </c>
      <c r="C20" s="24" t="s">
        <v>22</v>
      </c>
      <c r="D20" s="23" t="s">
        <v>70</v>
      </c>
      <c r="E20" s="25">
        <v>43919.916666666664</v>
      </c>
      <c r="F20" s="26"/>
      <c r="G20" s="27"/>
      <c r="H20" s="28"/>
      <c r="I20" s="23" t="s">
        <v>23</v>
      </c>
      <c r="J20" s="29">
        <v>6</v>
      </c>
      <c r="K20" s="29">
        <v>2</v>
      </c>
      <c r="L20" s="29">
        <v>6</v>
      </c>
      <c r="M20" s="30"/>
      <c r="N20" s="31" t="s">
        <v>101</v>
      </c>
      <c r="O20" s="31" t="s">
        <v>21</v>
      </c>
      <c r="P20" s="31" t="s">
        <v>101</v>
      </c>
      <c r="Q20" s="31" t="s">
        <v>21</v>
      </c>
      <c r="R20" s="31" t="s">
        <v>21</v>
      </c>
    </row>
    <row r="21" spans="1:18" x14ac:dyDescent="0.2">
      <c r="A21" s="22" t="s">
        <v>115</v>
      </c>
      <c r="B21" s="23" t="s">
        <v>82</v>
      </c>
      <c r="C21" s="24" t="s">
        <v>22</v>
      </c>
      <c r="D21" s="23" t="s">
        <v>73</v>
      </c>
      <c r="E21" s="25">
        <v>43802.200694444444</v>
      </c>
      <c r="F21" s="26"/>
      <c r="G21" s="27"/>
      <c r="H21" s="28"/>
      <c r="I21" s="23" t="s">
        <v>20</v>
      </c>
      <c r="J21" s="29">
        <v>43808.200694444444</v>
      </c>
      <c r="K21" s="29">
        <v>43804.200694444444</v>
      </c>
      <c r="L21" s="29">
        <v>43808.200694444444</v>
      </c>
      <c r="M21" s="30"/>
      <c r="N21" s="31" t="s">
        <v>65</v>
      </c>
      <c r="O21" s="31" t="s">
        <v>65</v>
      </c>
      <c r="P21" s="31" t="s">
        <v>65</v>
      </c>
      <c r="Q21" s="31" t="s">
        <v>67</v>
      </c>
      <c r="R21" s="31" t="s">
        <v>65</v>
      </c>
    </row>
    <row r="22" spans="1:18" x14ac:dyDescent="0.2">
      <c r="A22" s="22" t="s">
        <v>126</v>
      </c>
      <c r="B22" s="23" t="s">
        <v>125</v>
      </c>
      <c r="C22" s="24" t="s">
        <v>48</v>
      </c>
      <c r="D22" s="23" t="s">
        <v>73</v>
      </c>
      <c r="E22" s="25">
        <v>43810.323611111111</v>
      </c>
      <c r="F22" s="26"/>
      <c r="G22" s="27"/>
      <c r="H22" s="28"/>
      <c r="I22" s="23" t="s">
        <v>20</v>
      </c>
      <c r="J22" s="29">
        <v>43816.323611111111</v>
      </c>
      <c r="K22" s="29">
        <v>43812.323611111111</v>
      </c>
      <c r="L22" s="29">
        <v>43816.323611111111</v>
      </c>
      <c r="M22" s="30"/>
      <c r="N22" s="31" t="s">
        <v>65</v>
      </c>
      <c r="O22" s="31" t="s">
        <v>65</v>
      </c>
      <c r="P22" s="31" t="s">
        <v>65</v>
      </c>
      <c r="Q22" s="31" t="s">
        <v>67</v>
      </c>
      <c r="R22" s="31" t="s">
        <v>65</v>
      </c>
    </row>
    <row r="23" spans="1:18" x14ac:dyDescent="0.2">
      <c r="A23" s="22" t="s">
        <v>127</v>
      </c>
      <c r="B23" s="23" t="s">
        <v>61</v>
      </c>
      <c r="C23" s="24" t="s">
        <v>48</v>
      </c>
      <c r="D23" s="23" t="s">
        <v>73</v>
      </c>
      <c r="E23" s="25">
        <v>43817.28402777778</v>
      </c>
      <c r="F23" s="26"/>
      <c r="G23" s="27"/>
      <c r="H23" s="28"/>
      <c r="I23" s="23" t="s">
        <v>20</v>
      </c>
      <c r="J23" s="29">
        <v>43823.28402777778</v>
      </c>
      <c r="K23" s="29">
        <v>43819.28402777778</v>
      </c>
      <c r="L23" s="29">
        <v>43823.28402777778</v>
      </c>
      <c r="M23" s="30"/>
      <c r="N23" s="31" t="s">
        <v>65</v>
      </c>
      <c r="O23" s="31" t="s">
        <v>65</v>
      </c>
      <c r="P23" s="31" t="s">
        <v>65</v>
      </c>
      <c r="Q23" s="31" t="s">
        <v>67</v>
      </c>
      <c r="R23" s="31" t="s">
        <v>65</v>
      </c>
    </row>
    <row r="24" spans="1:18" x14ac:dyDescent="0.2">
      <c r="A24" s="22" t="s">
        <v>128</v>
      </c>
      <c r="B24" s="23" t="s">
        <v>47</v>
      </c>
      <c r="C24" s="24" t="s">
        <v>45</v>
      </c>
      <c r="D24" s="23" t="s">
        <v>73</v>
      </c>
      <c r="E24" s="25">
        <v>43824.770138888889</v>
      </c>
      <c r="F24" s="26"/>
      <c r="G24" s="35"/>
      <c r="H24" s="44"/>
      <c r="I24" s="23" t="s">
        <v>20</v>
      </c>
      <c r="J24" s="45">
        <v>43830.770138888889</v>
      </c>
      <c r="K24" s="45">
        <v>43826.770138888889</v>
      </c>
      <c r="L24" s="45">
        <v>43830.770138888889</v>
      </c>
      <c r="M24" s="46"/>
      <c r="N24" s="31" t="s">
        <v>65</v>
      </c>
      <c r="O24" s="31" t="s">
        <v>65</v>
      </c>
      <c r="P24" s="31" t="s">
        <v>65</v>
      </c>
      <c r="Q24" s="31" t="s">
        <v>67</v>
      </c>
      <c r="R24" s="31" t="s">
        <v>65</v>
      </c>
    </row>
    <row r="25" spans="1:18" x14ac:dyDescent="0.2">
      <c r="A25" s="22" t="s">
        <v>129</v>
      </c>
      <c r="B25" s="23" t="s">
        <v>53</v>
      </c>
      <c r="C25" s="24" t="s">
        <v>41</v>
      </c>
      <c r="D25" s="23" t="s">
        <v>73</v>
      </c>
      <c r="E25" s="25">
        <v>43831.780555555553</v>
      </c>
      <c r="F25" s="26"/>
      <c r="G25" s="27"/>
      <c r="H25" s="33"/>
      <c r="I25" s="23" t="s">
        <v>20</v>
      </c>
      <c r="J25" s="29">
        <v>43837.780555555553</v>
      </c>
      <c r="K25" s="29">
        <v>43833.780555555553</v>
      </c>
      <c r="L25" s="29">
        <v>43837.780555555553</v>
      </c>
      <c r="M25" s="30"/>
      <c r="N25" s="31" t="s">
        <v>65</v>
      </c>
      <c r="O25" s="31" t="s">
        <v>65</v>
      </c>
      <c r="P25" s="31" t="s">
        <v>65</v>
      </c>
      <c r="Q25" s="31" t="s">
        <v>67</v>
      </c>
      <c r="R25" s="31" t="s">
        <v>65</v>
      </c>
    </row>
    <row r="26" spans="1:18" x14ac:dyDescent="0.2">
      <c r="A26" s="22" t="s">
        <v>147</v>
      </c>
      <c r="B26" s="23" t="s">
        <v>86</v>
      </c>
      <c r="C26" s="24" t="s">
        <v>48</v>
      </c>
      <c r="D26" s="23" t="s">
        <v>73</v>
      </c>
      <c r="E26" s="25">
        <v>43838.004166666666</v>
      </c>
      <c r="F26" s="26"/>
      <c r="G26" s="27"/>
      <c r="H26" s="28"/>
      <c r="I26" s="23" t="s">
        <v>20</v>
      </c>
      <c r="J26" s="29">
        <v>43844.004166666666</v>
      </c>
      <c r="K26" s="29">
        <v>43840.004166666666</v>
      </c>
      <c r="L26" s="29">
        <v>43844.004166666666</v>
      </c>
      <c r="M26" s="30"/>
      <c r="N26" s="31" t="s">
        <v>65</v>
      </c>
      <c r="O26" s="31" t="s">
        <v>65</v>
      </c>
      <c r="P26" s="31" t="s">
        <v>65</v>
      </c>
      <c r="Q26" s="31" t="s">
        <v>67</v>
      </c>
      <c r="R26" s="31" t="s">
        <v>65</v>
      </c>
    </row>
    <row r="27" spans="1:18" x14ac:dyDescent="0.2">
      <c r="A27" s="22" t="s">
        <v>149</v>
      </c>
      <c r="B27" s="23" t="s">
        <v>51</v>
      </c>
      <c r="C27" s="24" t="s">
        <v>48</v>
      </c>
      <c r="D27" s="23" t="s">
        <v>73</v>
      </c>
      <c r="E27" s="25">
        <v>43844.515972222223</v>
      </c>
      <c r="F27" s="26"/>
      <c r="G27" s="27"/>
      <c r="H27" s="28"/>
      <c r="I27" s="23" t="s">
        <v>20</v>
      </c>
      <c r="J27" s="29">
        <v>43850.515972222223</v>
      </c>
      <c r="K27" s="29">
        <v>43846.515972222223</v>
      </c>
      <c r="L27" s="29">
        <v>43850.515972222223</v>
      </c>
      <c r="M27" s="30"/>
      <c r="N27" s="31" t="s">
        <v>65</v>
      </c>
      <c r="O27" s="31" t="s">
        <v>65</v>
      </c>
      <c r="P27" s="31" t="s">
        <v>65</v>
      </c>
      <c r="Q27" s="31" t="s">
        <v>67</v>
      </c>
      <c r="R27" s="31" t="s">
        <v>65</v>
      </c>
    </row>
    <row r="28" spans="1:18" x14ac:dyDescent="0.2">
      <c r="A28" s="22" t="s">
        <v>164</v>
      </c>
      <c r="B28" s="23" t="s">
        <v>170</v>
      </c>
      <c r="C28" s="24" t="s">
        <v>171</v>
      </c>
      <c r="D28" s="23" t="s">
        <v>73</v>
      </c>
      <c r="E28" s="25">
        <v>43852.197222222225</v>
      </c>
      <c r="F28" s="26"/>
      <c r="G28" s="27"/>
      <c r="H28" s="33"/>
      <c r="I28" s="23" t="s">
        <v>20</v>
      </c>
      <c r="J28" s="29">
        <v>43858.197222222225</v>
      </c>
      <c r="K28" s="29">
        <v>43854.197222222225</v>
      </c>
      <c r="L28" s="29">
        <v>43858.197222222225</v>
      </c>
      <c r="M28" s="30"/>
      <c r="N28" s="31" t="s">
        <v>65</v>
      </c>
      <c r="O28" s="31" t="s">
        <v>65</v>
      </c>
      <c r="P28" s="31" t="s">
        <v>65</v>
      </c>
      <c r="Q28" s="31" t="s">
        <v>67</v>
      </c>
      <c r="R28" s="31" t="s">
        <v>65</v>
      </c>
    </row>
    <row r="29" spans="1:18" x14ac:dyDescent="0.2">
      <c r="A29" s="22" t="s">
        <v>154</v>
      </c>
      <c r="B29" s="23" t="s">
        <v>72</v>
      </c>
      <c r="C29" s="24" t="s">
        <v>44</v>
      </c>
      <c r="D29" s="23" t="s">
        <v>73</v>
      </c>
      <c r="E29" s="25">
        <v>43858.779166666667</v>
      </c>
      <c r="F29" s="26"/>
      <c r="G29" s="27"/>
      <c r="H29" s="33"/>
      <c r="I29" s="23" t="s">
        <v>20</v>
      </c>
      <c r="J29" s="29">
        <v>43864.779166666667</v>
      </c>
      <c r="K29" s="29">
        <v>43860.779166666667</v>
      </c>
      <c r="L29" s="29">
        <v>43864.779166666667</v>
      </c>
      <c r="M29" s="30"/>
      <c r="N29" s="31" t="s">
        <v>65</v>
      </c>
      <c r="O29" s="31" t="s">
        <v>65</v>
      </c>
      <c r="P29" s="31" t="s">
        <v>65</v>
      </c>
      <c r="Q29" s="31" t="s">
        <v>67</v>
      </c>
      <c r="R29" s="31" t="s">
        <v>65</v>
      </c>
    </row>
    <row r="30" spans="1:18" x14ac:dyDescent="0.2">
      <c r="A30" s="22" t="s">
        <v>165</v>
      </c>
      <c r="B30" s="23" t="s">
        <v>58</v>
      </c>
      <c r="C30" s="24" t="s">
        <v>45</v>
      </c>
      <c r="D30" s="23" t="s">
        <v>73</v>
      </c>
      <c r="E30" s="42">
        <v>43866.958333333336</v>
      </c>
      <c r="F30" s="26"/>
      <c r="G30" s="27"/>
      <c r="H30" s="28"/>
      <c r="I30" s="23" t="s">
        <v>20</v>
      </c>
      <c r="J30" s="29">
        <v>43872.958333333336</v>
      </c>
      <c r="K30" s="29">
        <v>43868.958333333336</v>
      </c>
      <c r="L30" s="29">
        <v>43872.958333333336</v>
      </c>
      <c r="M30" s="30"/>
      <c r="N30" s="31" t="s">
        <v>65</v>
      </c>
      <c r="O30" s="31" t="s">
        <v>65</v>
      </c>
      <c r="P30" s="31" t="s">
        <v>65</v>
      </c>
      <c r="Q30" s="31" t="s">
        <v>67</v>
      </c>
      <c r="R30" s="31" t="s">
        <v>65</v>
      </c>
    </row>
    <row r="31" spans="1:18" x14ac:dyDescent="0.2">
      <c r="A31" s="22" t="s">
        <v>166</v>
      </c>
      <c r="B31" s="23" t="s">
        <v>78</v>
      </c>
      <c r="C31" s="24" t="s">
        <v>22</v>
      </c>
      <c r="D31" s="23" t="s">
        <v>73</v>
      </c>
      <c r="E31" s="42">
        <v>43872.791666666664</v>
      </c>
      <c r="F31" s="26"/>
      <c r="G31" s="27"/>
      <c r="H31" s="28"/>
      <c r="I31" s="23" t="s">
        <v>20</v>
      </c>
      <c r="J31" s="29">
        <v>6</v>
      </c>
      <c r="K31" s="29">
        <v>2</v>
      </c>
      <c r="L31" s="29">
        <v>6</v>
      </c>
      <c r="M31" s="30"/>
      <c r="N31" s="31" t="s">
        <v>65</v>
      </c>
      <c r="O31" s="31" t="s">
        <v>65</v>
      </c>
      <c r="P31" s="31" t="s">
        <v>65</v>
      </c>
      <c r="Q31" s="31" t="s">
        <v>67</v>
      </c>
      <c r="R31" s="31" t="s">
        <v>65</v>
      </c>
    </row>
    <row r="32" spans="1:18" x14ac:dyDescent="0.2">
      <c r="A32" s="22" t="s">
        <v>167</v>
      </c>
      <c r="B32" s="23" t="s">
        <v>168</v>
      </c>
      <c r="C32" s="24"/>
      <c r="D32" s="23" t="s">
        <v>73</v>
      </c>
      <c r="E32" s="42">
        <v>43879.791666666664</v>
      </c>
      <c r="F32" s="26"/>
      <c r="G32" s="27"/>
      <c r="H32" s="28"/>
      <c r="I32" s="23" t="s">
        <v>20</v>
      </c>
      <c r="J32" s="29">
        <v>6</v>
      </c>
      <c r="K32" s="29">
        <v>2</v>
      </c>
      <c r="L32" s="29">
        <v>6</v>
      </c>
      <c r="M32" s="30"/>
      <c r="N32" s="31" t="s">
        <v>65</v>
      </c>
      <c r="O32" s="31" t="s">
        <v>65</v>
      </c>
      <c r="P32" s="31" t="s">
        <v>65</v>
      </c>
      <c r="Q32" s="31" t="s">
        <v>67</v>
      </c>
      <c r="R32" s="31" t="s">
        <v>65</v>
      </c>
    </row>
    <row r="33" spans="1:18" x14ac:dyDescent="0.2">
      <c r="A33" s="22" t="s">
        <v>169</v>
      </c>
      <c r="B33" s="23" t="s">
        <v>91</v>
      </c>
      <c r="C33" s="24" t="s">
        <v>80</v>
      </c>
      <c r="D33" s="23" t="s">
        <v>73</v>
      </c>
      <c r="E33" s="42">
        <v>43886.791666666664</v>
      </c>
      <c r="F33" s="26"/>
      <c r="G33" s="27"/>
      <c r="H33" s="28"/>
      <c r="I33" s="23" t="s">
        <v>20</v>
      </c>
      <c r="J33" s="29">
        <v>6</v>
      </c>
      <c r="K33" s="29">
        <v>2</v>
      </c>
      <c r="L33" s="29">
        <v>6</v>
      </c>
      <c r="M33" s="30"/>
      <c r="N33" s="31" t="s">
        <v>65</v>
      </c>
      <c r="O33" s="31" t="s">
        <v>65</v>
      </c>
      <c r="P33" s="31" t="s">
        <v>65</v>
      </c>
      <c r="Q33" s="31" t="s">
        <v>67</v>
      </c>
      <c r="R33" s="31" t="s">
        <v>65</v>
      </c>
    </row>
    <row r="34" spans="1:18" x14ac:dyDescent="0.2">
      <c r="A34" s="22" t="s">
        <v>120</v>
      </c>
      <c r="B34" s="23" t="s">
        <v>100</v>
      </c>
      <c r="C34" s="23" t="s">
        <v>48</v>
      </c>
      <c r="D34" s="23" t="s">
        <v>38</v>
      </c>
      <c r="E34" s="25">
        <v>43806.481249999997</v>
      </c>
      <c r="F34" s="35"/>
      <c r="G34" s="36"/>
      <c r="H34" s="33"/>
      <c r="I34" s="23" t="s">
        <v>20</v>
      </c>
      <c r="J34" s="29">
        <v>43812.481249999997</v>
      </c>
      <c r="K34" s="29">
        <v>43808.481249999997</v>
      </c>
      <c r="L34" s="29">
        <v>43812.481249999997</v>
      </c>
      <c r="M34" s="30"/>
      <c r="N34" s="31" t="s">
        <v>65</v>
      </c>
      <c r="O34" s="31" t="s">
        <v>65</v>
      </c>
      <c r="P34" s="31" t="s">
        <v>65</v>
      </c>
      <c r="Q34" s="31" t="s">
        <v>67</v>
      </c>
      <c r="R34" s="31" t="s">
        <v>65</v>
      </c>
    </row>
    <row r="35" spans="1:18" x14ac:dyDescent="0.2">
      <c r="A35" s="22" t="s">
        <v>121</v>
      </c>
      <c r="B35" s="23" t="s">
        <v>106</v>
      </c>
      <c r="C35" s="23" t="s">
        <v>80</v>
      </c>
      <c r="D35" s="23" t="s">
        <v>38</v>
      </c>
      <c r="E35" s="25">
        <v>43815.654166666667</v>
      </c>
      <c r="F35" s="35"/>
      <c r="G35" s="36"/>
      <c r="H35" s="33"/>
      <c r="I35" s="23" t="s">
        <v>20</v>
      </c>
      <c r="J35" s="29">
        <v>43821.654166666667</v>
      </c>
      <c r="K35" s="29">
        <v>43817.654166666667</v>
      </c>
      <c r="L35" s="29">
        <v>43821.654166666667</v>
      </c>
      <c r="M35" s="30"/>
      <c r="N35" s="31" t="s">
        <v>65</v>
      </c>
      <c r="O35" s="31" t="s">
        <v>65</v>
      </c>
      <c r="P35" s="31" t="s">
        <v>65</v>
      </c>
      <c r="Q35" s="31" t="s">
        <v>67</v>
      </c>
      <c r="R35" s="31" t="s">
        <v>65</v>
      </c>
    </row>
    <row r="36" spans="1:18" x14ac:dyDescent="0.2">
      <c r="A36" s="22" t="s">
        <v>123</v>
      </c>
      <c r="B36" s="23" t="s">
        <v>122</v>
      </c>
      <c r="C36" s="23" t="s">
        <v>48</v>
      </c>
      <c r="D36" s="23" t="s">
        <v>38</v>
      </c>
      <c r="E36" s="25">
        <v>43819.043055555558</v>
      </c>
      <c r="F36" s="35"/>
      <c r="G36" s="36"/>
      <c r="H36" s="33"/>
      <c r="I36" s="23" t="s">
        <v>20</v>
      </c>
      <c r="J36" s="29">
        <v>43825.043055555558</v>
      </c>
      <c r="K36" s="29">
        <v>43821.043055555558</v>
      </c>
      <c r="L36" s="29">
        <v>43825.043055555558</v>
      </c>
      <c r="M36" s="30"/>
      <c r="N36" s="31" t="s">
        <v>65</v>
      </c>
      <c r="O36" s="31" t="s">
        <v>65</v>
      </c>
      <c r="P36" s="31" t="s">
        <v>65</v>
      </c>
      <c r="Q36" s="31" t="s">
        <v>67</v>
      </c>
      <c r="R36" s="31" t="s">
        <v>65</v>
      </c>
    </row>
    <row r="37" spans="1:18" x14ac:dyDescent="0.2">
      <c r="A37" s="38" t="s">
        <v>124</v>
      </c>
      <c r="B37" s="23" t="s">
        <v>107</v>
      </c>
      <c r="C37" s="23" t="s">
        <v>48</v>
      </c>
      <c r="D37" s="23" t="s">
        <v>38</v>
      </c>
      <c r="E37" s="25">
        <v>43826.444444444445</v>
      </c>
      <c r="F37" s="26"/>
      <c r="G37" s="36"/>
      <c r="H37" s="28"/>
      <c r="I37" s="23" t="s">
        <v>20</v>
      </c>
      <c r="J37" s="29">
        <v>43832.444444444445</v>
      </c>
      <c r="K37" s="29">
        <v>43828.444444444445</v>
      </c>
      <c r="L37" s="29">
        <v>43832.444444444445</v>
      </c>
      <c r="M37" s="30"/>
      <c r="N37" s="31" t="s">
        <v>65</v>
      </c>
      <c r="O37" s="31" t="s">
        <v>65</v>
      </c>
      <c r="P37" s="31" t="s">
        <v>65</v>
      </c>
      <c r="Q37" s="31" t="s">
        <v>67</v>
      </c>
      <c r="R37" s="31" t="s">
        <v>65</v>
      </c>
    </row>
    <row r="38" spans="1:18" x14ac:dyDescent="0.2">
      <c r="A38" s="22" t="s">
        <v>141</v>
      </c>
      <c r="B38" s="23" t="s">
        <v>99</v>
      </c>
      <c r="C38" s="24" t="s">
        <v>48</v>
      </c>
      <c r="D38" s="23" t="s">
        <v>38</v>
      </c>
      <c r="E38" s="25">
        <v>43833.509722222225</v>
      </c>
      <c r="F38" s="26"/>
      <c r="G38" s="27"/>
      <c r="H38" s="28"/>
      <c r="I38" s="23" t="s">
        <v>20</v>
      </c>
      <c r="J38" s="29">
        <v>43839.509722222225</v>
      </c>
      <c r="K38" s="29">
        <v>43835.509722222225</v>
      </c>
      <c r="L38" s="29">
        <v>43839.509722222225</v>
      </c>
      <c r="M38" s="30"/>
      <c r="N38" s="31" t="s">
        <v>65</v>
      </c>
      <c r="O38" s="31" t="s">
        <v>65</v>
      </c>
      <c r="P38" s="31" t="s">
        <v>65</v>
      </c>
      <c r="Q38" s="31" t="s">
        <v>67</v>
      </c>
      <c r="R38" s="31" t="s">
        <v>65</v>
      </c>
    </row>
    <row r="39" spans="1:18" x14ac:dyDescent="0.2">
      <c r="A39" s="22" t="s">
        <v>142</v>
      </c>
      <c r="B39" s="23" t="s">
        <v>60</v>
      </c>
      <c r="C39" s="24" t="s">
        <v>48</v>
      </c>
      <c r="D39" s="23" t="s">
        <v>38</v>
      </c>
      <c r="E39" s="25">
        <v>43840.554166666669</v>
      </c>
      <c r="F39" s="26"/>
      <c r="G39" s="27"/>
      <c r="H39" s="28"/>
      <c r="I39" s="23" t="s">
        <v>20</v>
      </c>
      <c r="J39" s="29">
        <v>43846.554166666669</v>
      </c>
      <c r="K39" s="29">
        <v>43842.554166666669</v>
      </c>
      <c r="L39" s="29">
        <v>43846.554166666669</v>
      </c>
      <c r="M39" s="30"/>
      <c r="N39" s="31" t="s">
        <v>65</v>
      </c>
      <c r="O39" s="31" t="s">
        <v>65</v>
      </c>
      <c r="P39" s="31" t="s">
        <v>65</v>
      </c>
      <c r="Q39" s="31" t="s">
        <v>67</v>
      </c>
      <c r="R39" s="31" t="s">
        <v>65</v>
      </c>
    </row>
    <row r="40" spans="1:18" x14ac:dyDescent="0.2">
      <c r="A40" s="39" t="s">
        <v>150</v>
      </c>
      <c r="B40" s="23" t="s">
        <v>95</v>
      </c>
      <c r="C40" s="23" t="s">
        <v>48</v>
      </c>
      <c r="D40" s="23" t="s">
        <v>38</v>
      </c>
      <c r="E40" s="25">
        <v>43848.204861111109</v>
      </c>
      <c r="F40" s="26"/>
      <c r="G40" s="27"/>
      <c r="H40" s="40"/>
      <c r="I40" s="23" t="s">
        <v>20</v>
      </c>
      <c r="J40" s="29">
        <v>43854.204861111109</v>
      </c>
      <c r="K40" s="29">
        <v>43850.204861111109</v>
      </c>
      <c r="L40" s="29">
        <v>43854.204861111109</v>
      </c>
      <c r="M40" s="30"/>
      <c r="N40" s="31" t="s">
        <v>65</v>
      </c>
      <c r="O40" s="31" t="s">
        <v>65</v>
      </c>
      <c r="P40" s="31" t="s">
        <v>65</v>
      </c>
      <c r="Q40" s="31" t="s">
        <v>67</v>
      </c>
      <c r="R40" s="31" t="s">
        <v>65</v>
      </c>
    </row>
    <row r="41" spans="1:18" x14ac:dyDescent="0.2">
      <c r="A41" s="22" t="s">
        <v>153</v>
      </c>
      <c r="B41" s="23" t="s">
        <v>49</v>
      </c>
      <c r="C41" s="23" t="s">
        <v>48</v>
      </c>
      <c r="D41" s="23" t="s">
        <v>38</v>
      </c>
      <c r="E41" s="25">
        <v>43856.495833333334</v>
      </c>
      <c r="F41" s="35"/>
      <c r="G41" s="36"/>
      <c r="H41" s="28"/>
      <c r="I41" s="23" t="s">
        <v>20</v>
      </c>
      <c r="J41" s="29">
        <v>43862.495833333334</v>
      </c>
      <c r="K41" s="29">
        <v>43858.495833333334</v>
      </c>
      <c r="L41" s="29">
        <v>43862.495833333334</v>
      </c>
      <c r="M41" s="30"/>
      <c r="N41" s="31" t="s">
        <v>65</v>
      </c>
      <c r="O41" s="31" t="s">
        <v>65</v>
      </c>
      <c r="P41" s="31" t="s">
        <v>65</v>
      </c>
      <c r="Q41" s="31" t="s">
        <v>67</v>
      </c>
      <c r="R41" s="31" t="s">
        <v>65</v>
      </c>
    </row>
    <row r="42" spans="1:18" x14ac:dyDescent="0.2">
      <c r="A42" s="22" t="s">
        <v>116</v>
      </c>
      <c r="B42" s="23" t="s">
        <v>33</v>
      </c>
      <c r="C42" s="24" t="s">
        <v>48</v>
      </c>
      <c r="D42" s="23" t="s">
        <v>26</v>
      </c>
      <c r="E42" s="25">
        <v>43805.863194444442</v>
      </c>
      <c r="F42" s="26"/>
      <c r="G42" s="27"/>
      <c r="H42" s="28"/>
      <c r="I42" s="23" t="s">
        <v>21</v>
      </c>
      <c r="J42" s="29">
        <v>43811.863194444442</v>
      </c>
      <c r="K42" s="29">
        <v>43807.863194444442</v>
      </c>
      <c r="L42" s="29">
        <v>43811.863194444442</v>
      </c>
      <c r="M42" s="30"/>
      <c r="N42" s="31" t="s">
        <v>21</v>
      </c>
      <c r="O42" s="31" t="s">
        <v>21</v>
      </c>
      <c r="P42" s="31" t="s">
        <v>21</v>
      </c>
      <c r="Q42" s="31" t="s">
        <v>21</v>
      </c>
      <c r="R42" s="31" t="s">
        <v>21</v>
      </c>
    </row>
    <row r="43" spans="1:18" x14ac:dyDescent="0.2">
      <c r="A43" s="22" t="s">
        <v>117</v>
      </c>
      <c r="B43" s="23" t="s">
        <v>93</v>
      </c>
      <c r="C43" s="24" t="s">
        <v>41</v>
      </c>
      <c r="D43" s="23" t="s">
        <v>26</v>
      </c>
      <c r="E43" s="25">
        <v>43813.20208333333</v>
      </c>
      <c r="F43" s="26"/>
      <c r="G43" s="27"/>
      <c r="H43" s="28"/>
      <c r="I43" s="23" t="s">
        <v>21</v>
      </c>
      <c r="J43" s="29">
        <v>43819.20208333333</v>
      </c>
      <c r="K43" s="29">
        <v>43815.20208333333</v>
      </c>
      <c r="L43" s="29">
        <v>43819.20208333333</v>
      </c>
      <c r="M43" s="30"/>
      <c r="N43" s="31" t="s">
        <v>21</v>
      </c>
      <c r="O43" s="31" t="s">
        <v>21</v>
      </c>
      <c r="P43" s="31" t="s">
        <v>21</v>
      </c>
      <c r="Q43" s="31" t="s">
        <v>21</v>
      </c>
      <c r="R43" s="31" t="s">
        <v>21</v>
      </c>
    </row>
    <row r="44" spans="1:18" x14ac:dyDescent="0.2">
      <c r="A44" s="22" t="s">
        <v>118</v>
      </c>
      <c r="B44" s="23" t="s">
        <v>30</v>
      </c>
      <c r="C44" s="24" t="s">
        <v>62</v>
      </c>
      <c r="D44" s="23" t="s">
        <v>26</v>
      </c>
      <c r="E44" s="25">
        <v>43819.901388888888</v>
      </c>
      <c r="F44" s="26"/>
      <c r="G44" s="27"/>
      <c r="H44" s="28"/>
      <c r="I44" s="23" t="s">
        <v>21</v>
      </c>
      <c r="J44" s="29">
        <v>43825.901388888888</v>
      </c>
      <c r="K44" s="29">
        <v>43821.901388888888</v>
      </c>
      <c r="L44" s="29">
        <v>43825.901388888888</v>
      </c>
      <c r="M44" s="30"/>
      <c r="N44" s="31" t="s">
        <v>21</v>
      </c>
      <c r="O44" s="31" t="s">
        <v>21</v>
      </c>
      <c r="P44" s="31" t="s">
        <v>21</v>
      </c>
      <c r="Q44" s="31" t="s">
        <v>21</v>
      </c>
      <c r="R44" s="31" t="s">
        <v>21</v>
      </c>
    </row>
    <row r="45" spans="1:18" x14ac:dyDescent="0.2">
      <c r="A45" s="22" t="s">
        <v>119</v>
      </c>
      <c r="B45" s="23" t="s">
        <v>37</v>
      </c>
      <c r="C45" s="24" t="s">
        <v>62</v>
      </c>
      <c r="D45" s="23" t="s">
        <v>26</v>
      </c>
      <c r="E45" s="25">
        <v>43826.445833333331</v>
      </c>
      <c r="F45" s="26"/>
      <c r="G45" s="27"/>
      <c r="H45" s="28"/>
      <c r="I45" s="23" t="s">
        <v>21</v>
      </c>
      <c r="J45" s="29">
        <v>43832.945833333331</v>
      </c>
      <c r="K45" s="29">
        <v>43828.945833333331</v>
      </c>
      <c r="L45" s="29">
        <v>43832.945833333331</v>
      </c>
      <c r="M45" s="30"/>
      <c r="N45" s="31" t="s">
        <v>21</v>
      </c>
      <c r="O45" s="31" t="s">
        <v>21</v>
      </c>
      <c r="P45" s="31" t="s">
        <v>21</v>
      </c>
      <c r="Q45" s="31" t="s">
        <v>21</v>
      </c>
      <c r="R45" s="31" t="s">
        <v>21</v>
      </c>
    </row>
    <row r="46" spans="1:18" x14ac:dyDescent="0.2">
      <c r="A46" s="22" t="s">
        <v>143</v>
      </c>
      <c r="B46" s="23" t="s">
        <v>108</v>
      </c>
      <c r="C46" s="24" t="s">
        <v>62</v>
      </c>
      <c r="D46" s="23" t="s">
        <v>26</v>
      </c>
      <c r="E46" s="25">
        <v>43833.916666666664</v>
      </c>
      <c r="F46" s="26"/>
      <c r="G46" s="27"/>
      <c r="H46" s="28"/>
      <c r="I46" s="23" t="s">
        <v>21</v>
      </c>
      <c r="J46" s="29" t="e">
        <v>#VALUE!</v>
      </c>
      <c r="K46" s="29" t="e">
        <v>#VALUE!</v>
      </c>
      <c r="L46" s="29" t="e">
        <v>#VALUE!</v>
      </c>
      <c r="M46" s="30"/>
      <c r="N46" s="31" t="s">
        <v>21</v>
      </c>
      <c r="O46" s="31" t="s">
        <v>21</v>
      </c>
      <c r="P46" s="31" t="s">
        <v>21</v>
      </c>
      <c r="Q46" s="31" t="s">
        <v>21</v>
      </c>
      <c r="R46" s="31" t="s">
        <v>21</v>
      </c>
    </row>
    <row r="47" spans="1:18" x14ac:dyDescent="0.2">
      <c r="A47" s="22" t="s">
        <v>144</v>
      </c>
      <c r="B47" s="23" t="s">
        <v>34</v>
      </c>
      <c r="C47" s="24" t="s">
        <v>41</v>
      </c>
      <c r="D47" s="23" t="s">
        <v>26</v>
      </c>
      <c r="E47" s="25">
        <v>43843.000694444447</v>
      </c>
      <c r="F47" s="26"/>
      <c r="G47" s="27"/>
      <c r="H47" s="28"/>
      <c r="I47" s="23" t="s">
        <v>21</v>
      </c>
      <c r="J47" s="29">
        <v>43849.137499999997</v>
      </c>
      <c r="K47" s="29">
        <v>43845.137499999997</v>
      </c>
      <c r="L47" s="29">
        <v>43849.137499999997</v>
      </c>
      <c r="M47" s="30"/>
      <c r="N47" s="31" t="s">
        <v>21</v>
      </c>
      <c r="O47" s="31" t="s">
        <v>21</v>
      </c>
      <c r="P47" s="31" t="s">
        <v>21</v>
      </c>
      <c r="Q47" s="31" t="s">
        <v>21</v>
      </c>
      <c r="R47" s="31" t="s">
        <v>21</v>
      </c>
    </row>
    <row r="48" spans="1:18" x14ac:dyDescent="0.2">
      <c r="A48" s="22" t="s">
        <v>145</v>
      </c>
      <c r="B48" s="23" t="s">
        <v>32</v>
      </c>
      <c r="C48" s="24" t="s">
        <v>62</v>
      </c>
      <c r="D48" s="23" t="s">
        <v>26</v>
      </c>
      <c r="E48" s="25">
        <v>43851.131944444445</v>
      </c>
      <c r="F48" s="26"/>
      <c r="G48" s="27"/>
      <c r="H48" s="28"/>
      <c r="I48" s="23" t="s">
        <v>21</v>
      </c>
      <c r="J48" s="29">
        <v>43857.131944444445</v>
      </c>
      <c r="K48" s="29">
        <v>43853.131944444445</v>
      </c>
      <c r="L48" s="29">
        <v>43857.131944444445</v>
      </c>
      <c r="M48" s="30"/>
      <c r="N48" s="31" t="s">
        <v>21</v>
      </c>
      <c r="O48" s="31" t="s">
        <v>21</v>
      </c>
      <c r="P48" s="31" t="s">
        <v>21</v>
      </c>
      <c r="Q48" s="31" t="s">
        <v>21</v>
      </c>
      <c r="R48" s="31" t="s">
        <v>21</v>
      </c>
    </row>
    <row r="49" spans="1:18" x14ac:dyDescent="0.2">
      <c r="A49" s="22" t="s">
        <v>152</v>
      </c>
      <c r="B49" s="23" t="s">
        <v>31</v>
      </c>
      <c r="C49" s="24" t="s">
        <v>62</v>
      </c>
      <c r="D49" s="23" t="s">
        <v>26</v>
      </c>
      <c r="E49" s="25">
        <v>43854.998611111114</v>
      </c>
      <c r="F49" s="26"/>
      <c r="G49" s="27"/>
      <c r="H49" s="28"/>
      <c r="I49" s="23" t="s">
        <v>21</v>
      </c>
      <c r="J49" s="29">
        <v>43860.998611111114</v>
      </c>
      <c r="K49" s="29">
        <v>43856.998611111114</v>
      </c>
      <c r="L49" s="29">
        <v>43860.998611111114</v>
      </c>
      <c r="M49" s="30"/>
      <c r="N49" s="31" t="s">
        <v>21</v>
      </c>
      <c r="O49" s="31" t="s">
        <v>21</v>
      </c>
      <c r="P49" s="31" t="s">
        <v>21</v>
      </c>
      <c r="Q49" s="31" t="s">
        <v>21</v>
      </c>
      <c r="R49" s="31" t="s">
        <v>21</v>
      </c>
    </row>
    <row r="50" spans="1:18" x14ac:dyDescent="0.2">
      <c r="A50" s="22" t="s">
        <v>173</v>
      </c>
      <c r="B50" s="23" t="s">
        <v>35</v>
      </c>
      <c r="C50" s="24" t="s">
        <v>24</v>
      </c>
      <c r="D50" s="47" t="s">
        <v>26</v>
      </c>
      <c r="E50" s="25">
        <v>43889.916666666664</v>
      </c>
      <c r="F50" s="26"/>
      <c r="G50" s="27"/>
      <c r="H50" s="28"/>
      <c r="I50" s="23" t="s">
        <v>21</v>
      </c>
      <c r="J50" s="29">
        <v>6</v>
      </c>
      <c r="K50" s="29">
        <v>2</v>
      </c>
      <c r="L50" s="29">
        <v>6</v>
      </c>
      <c r="M50" s="30"/>
      <c r="N50" s="31" t="s">
        <v>21</v>
      </c>
      <c r="O50" s="31" t="s">
        <v>21</v>
      </c>
      <c r="P50" s="31" t="s">
        <v>21</v>
      </c>
      <c r="Q50" s="31" t="s">
        <v>21</v>
      </c>
      <c r="R50" s="31" t="s">
        <v>21</v>
      </c>
    </row>
    <row r="51" spans="1:18" x14ac:dyDescent="0.2">
      <c r="A51" s="22" t="s">
        <v>130</v>
      </c>
      <c r="B51" s="23" t="s">
        <v>105</v>
      </c>
      <c r="C51" s="24" t="s">
        <v>44</v>
      </c>
      <c r="D51" s="23" t="s">
        <v>52</v>
      </c>
      <c r="E51" s="25">
        <v>43803.958333333336</v>
      </c>
      <c r="F51" s="26"/>
      <c r="G51" s="27"/>
      <c r="H51" s="33"/>
      <c r="I51" s="23" t="s">
        <v>20</v>
      </c>
      <c r="J51" s="29">
        <v>43809.958333333336</v>
      </c>
      <c r="K51" s="29">
        <v>43805.958333333336</v>
      </c>
      <c r="L51" s="29">
        <v>43809.958333333336</v>
      </c>
      <c r="M51" s="30"/>
      <c r="N51" s="31" t="s">
        <v>65</v>
      </c>
      <c r="O51" s="31" t="s">
        <v>65</v>
      </c>
      <c r="P51" s="31" t="s">
        <v>65</v>
      </c>
      <c r="Q51" s="31" t="s">
        <v>67</v>
      </c>
      <c r="R51" s="31" t="s">
        <v>65</v>
      </c>
    </row>
    <row r="52" spans="1:18" x14ac:dyDescent="0.2">
      <c r="A52" s="22" t="s">
        <v>131</v>
      </c>
      <c r="B52" s="23" t="s">
        <v>104</v>
      </c>
      <c r="C52" s="24" t="s">
        <v>41</v>
      </c>
      <c r="D52" s="23" t="s">
        <v>52</v>
      </c>
      <c r="E52" s="25">
        <v>43816.439583333333</v>
      </c>
      <c r="F52" s="26"/>
      <c r="G52" s="27"/>
      <c r="H52" s="33"/>
      <c r="I52" s="23" t="s">
        <v>20</v>
      </c>
      <c r="J52" s="29">
        <v>43822.439583333333</v>
      </c>
      <c r="K52" s="29">
        <v>43818.439583333333</v>
      </c>
      <c r="L52" s="29">
        <v>43822.439583333333</v>
      </c>
      <c r="M52" s="30"/>
      <c r="N52" s="31" t="s">
        <v>65</v>
      </c>
      <c r="O52" s="31" t="s">
        <v>65</v>
      </c>
      <c r="P52" s="31" t="s">
        <v>65</v>
      </c>
      <c r="Q52" s="31" t="s">
        <v>67</v>
      </c>
      <c r="R52" s="31" t="s">
        <v>65</v>
      </c>
    </row>
    <row r="53" spans="1:18" x14ac:dyDescent="0.2">
      <c r="A53" s="22" t="s">
        <v>132</v>
      </c>
      <c r="B53" s="23" t="s">
        <v>79</v>
      </c>
      <c r="C53" s="24" t="s">
        <v>45</v>
      </c>
      <c r="D53" s="23" t="s">
        <v>52</v>
      </c>
      <c r="E53" s="25">
        <v>43822.171527777777</v>
      </c>
      <c r="F53" s="26"/>
      <c r="G53" s="27"/>
      <c r="H53" s="28"/>
      <c r="I53" s="23" t="s">
        <v>20</v>
      </c>
      <c r="J53" s="29">
        <v>43828.171527777777</v>
      </c>
      <c r="K53" s="29">
        <v>43824.171527777777</v>
      </c>
      <c r="L53" s="29">
        <v>43828.171527777777</v>
      </c>
      <c r="M53" s="30"/>
      <c r="N53" s="31" t="s">
        <v>65</v>
      </c>
      <c r="O53" s="31" t="s">
        <v>65</v>
      </c>
      <c r="P53" s="31" t="s">
        <v>65</v>
      </c>
      <c r="Q53" s="31" t="s">
        <v>67</v>
      </c>
      <c r="R53" s="31" t="s">
        <v>65</v>
      </c>
    </row>
    <row r="54" spans="1:18" x14ac:dyDescent="0.2">
      <c r="A54" s="22" t="s">
        <v>133</v>
      </c>
      <c r="B54" s="23" t="s">
        <v>96</v>
      </c>
      <c r="C54" s="24" t="s">
        <v>36</v>
      </c>
      <c r="D54" s="23" t="s">
        <v>52</v>
      </c>
      <c r="E54" s="25">
        <v>43833.47152777778</v>
      </c>
      <c r="F54" s="26"/>
      <c r="G54" s="27"/>
      <c r="H54" s="28"/>
      <c r="I54" s="23" t="s">
        <v>20</v>
      </c>
      <c r="J54" s="29">
        <v>43839.47152777778</v>
      </c>
      <c r="K54" s="29">
        <v>43835.47152777778</v>
      </c>
      <c r="L54" s="29">
        <v>43839.47152777778</v>
      </c>
      <c r="M54" s="30"/>
      <c r="N54" s="31" t="s">
        <v>65</v>
      </c>
      <c r="O54" s="31" t="s">
        <v>65</v>
      </c>
      <c r="P54" s="31" t="s">
        <v>65</v>
      </c>
      <c r="Q54" s="31" t="s">
        <v>67</v>
      </c>
      <c r="R54" s="31" t="s">
        <v>65</v>
      </c>
    </row>
    <row r="55" spans="1:18" x14ac:dyDescent="0.2">
      <c r="A55" s="22" t="s">
        <v>146</v>
      </c>
      <c r="B55" s="23" t="s">
        <v>55</v>
      </c>
      <c r="C55" s="24" t="s">
        <v>48</v>
      </c>
      <c r="D55" s="23" t="s">
        <v>52</v>
      </c>
      <c r="E55" s="25">
        <v>43837.916666666664</v>
      </c>
      <c r="F55" s="26"/>
      <c r="G55" s="27"/>
      <c r="H55" s="28"/>
      <c r="I55" s="23" t="s">
        <v>20</v>
      </c>
      <c r="J55" s="29">
        <v>43843.916666666664</v>
      </c>
      <c r="K55" s="29">
        <v>43839.916666666664</v>
      </c>
      <c r="L55" s="29">
        <v>43843.916666666664</v>
      </c>
      <c r="M55" s="30"/>
      <c r="N55" s="31" t="s">
        <v>65</v>
      </c>
      <c r="O55" s="31" t="s">
        <v>65</v>
      </c>
      <c r="P55" s="31" t="s">
        <v>65</v>
      </c>
      <c r="Q55" s="31" t="s">
        <v>67</v>
      </c>
      <c r="R55" s="31" t="s">
        <v>65</v>
      </c>
    </row>
    <row r="56" spans="1:18" x14ac:dyDescent="0.2">
      <c r="A56" s="22" t="s">
        <v>148</v>
      </c>
      <c r="B56" s="23" t="s">
        <v>103</v>
      </c>
      <c r="C56" s="24" t="s">
        <v>41</v>
      </c>
      <c r="D56" s="23" t="s">
        <v>52</v>
      </c>
      <c r="E56" s="25">
        <v>43846.215277777781</v>
      </c>
      <c r="F56" s="26"/>
      <c r="G56" s="27"/>
      <c r="H56" s="28"/>
      <c r="I56" s="23" t="s">
        <v>20</v>
      </c>
      <c r="J56" s="29">
        <v>43852.215277777781</v>
      </c>
      <c r="K56" s="29">
        <v>43848.215277777781</v>
      </c>
      <c r="L56" s="29">
        <v>43852.215277777781</v>
      </c>
      <c r="M56" s="30"/>
      <c r="N56" s="31" t="s">
        <v>65</v>
      </c>
      <c r="O56" s="31" t="s">
        <v>65</v>
      </c>
      <c r="P56" s="31" t="s">
        <v>65</v>
      </c>
      <c r="Q56" s="31" t="s">
        <v>67</v>
      </c>
      <c r="R56" s="31" t="s">
        <v>65</v>
      </c>
    </row>
    <row r="57" spans="1:18" x14ac:dyDescent="0.2">
      <c r="A57" s="22" t="s">
        <v>151</v>
      </c>
      <c r="B57" s="23" t="s">
        <v>56</v>
      </c>
      <c r="C57" s="24" t="s">
        <v>45</v>
      </c>
      <c r="D57" s="23" t="s">
        <v>52</v>
      </c>
      <c r="E57" s="25">
        <v>43850.40347222222</v>
      </c>
      <c r="F57" s="26"/>
      <c r="G57" s="27"/>
      <c r="H57" s="28"/>
      <c r="I57" s="23" t="s">
        <v>20</v>
      </c>
      <c r="J57" s="29">
        <v>43856.40347222222</v>
      </c>
      <c r="K57" s="29">
        <v>43852.40347222222</v>
      </c>
      <c r="L57" s="29">
        <v>43856.40347222222</v>
      </c>
      <c r="M57" s="30"/>
      <c r="N57" s="31" t="s">
        <v>65</v>
      </c>
      <c r="O57" s="31" t="s">
        <v>65</v>
      </c>
      <c r="P57" s="31" t="s">
        <v>65</v>
      </c>
      <c r="Q57" s="31" t="s">
        <v>67</v>
      </c>
      <c r="R57" s="31" t="s">
        <v>65</v>
      </c>
    </row>
    <row r="58" spans="1:18" x14ac:dyDescent="0.2">
      <c r="A58" s="22" t="s">
        <v>155</v>
      </c>
      <c r="B58" s="23" t="s">
        <v>57</v>
      </c>
      <c r="C58" s="24" t="s">
        <v>24</v>
      </c>
      <c r="D58" s="23" t="s">
        <v>52</v>
      </c>
      <c r="E58" s="42">
        <v>43857.271527777775</v>
      </c>
      <c r="F58" s="26"/>
      <c r="G58" s="27"/>
      <c r="H58" s="28"/>
      <c r="I58" s="23" t="s">
        <v>20</v>
      </c>
      <c r="J58" s="29">
        <v>43863.271527777775</v>
      </c>
      <c r="K58" s="29">
        <v>43859.271527777775</v>
      </c>
      <c r="L58" s="29">
        <v>43863.271527777775</v>
      </c>
      <c r="M58" s="30"/>
      <c r="N58" s="31" t="s">
        <v>65</v>
      </c>
      <c r="O58" s="31" t="s">
        <v>65</v>
      </c>
      <c r="P58" s="31" t="s">
        <v>65</v>
      </c>
      <c r="Q58" s="31" t="s">
        <v>67</v>
      </c>
      <c r="R58" s="31" t="s">
        <v>65</v>
      </c>
    </row>
    <row r="59" spans="1:18" x14ac:dyDescent="0.2">
      <c r="A59" s="22" t="s">
        <v>156</v>
      </c>
      <c r="B59" s="23" t="s">
        <v>87</v>
      </c>
      <c r="C59" s="24" t="s">
        <v>63</v>
      </c>
      <c r="D59" s="23" t="s">
        <v>52</v>
      </c>
      <c r="E59" s="42">
        <v>43871.416666666664</v>
      </c>
      <c r="F59" s="26"/>
      <c r="G59" s="34"/>
      <c r="H59" s="28"/>
      <c r="I59" s="23" t="s">
        <v>20</v>
      </c>
      <c r="J59" s="29">
        <v>6</v>
      </c>
      <c r="K59" s="29">
        <v>2</v>
      </c>
      <c r="L59" s="29">
        <v>6</v>
      </c>
      <c r="M59" s="30"/>
      <c r="N59" s="31" t="s">
        <v>65</v>
      </c>
      <c r="O59" s="31" t="s">
        <v>65</v>
      </c>
      <c r="P59" s="31" t="s">
        <v>65</v>
      </c>
      <c r="Q59" s="31" t="s">
        <v>67</v>
      </c>
      <c r="R59" s="31" t="s">
        <v>65</v>
      </c>
    </row>
    <row r="60" spans="1:18" x14ac:dyDescent="0.2">
      <c r="A60" s="22" t="s">
        <v>157</v>
      </c>
      <c r="B60" s="23" t="s">
        <v>158</v>
      </c>
      <c r="C60" s="24"/>
      <c r="D60" s="23" t="s">
        <v>52</v>
      </c>
      <c r="E60" s="42">
        <v>43878.416666666664</v>
      </c>
      <c r="F60" s="26"/>
      <c r="G60" s="27"/>
      <c r="H60" s="28"/>
      <c r="I60" s="23" t="s">
        <v>20</v>
      </c>
      <c r="J60" s="29">
        <v>6</v>
      </c>
      <c r="K60" s="29">
        <v>2</v>
      </c>
      <c r="L60" s="29">
        <v>6</v>
      </c>
      <c r="M60" s="30"/>
      <c r="N60" s="31" t="s">
        <v>65</v>
      </c>
      <c r="O60" s="31" t="s">
        <v>65</v>
      </c>
      <c r="P60" s="31" t="s">
        <v>65</v>
      </c>
      <c r="Q60" s="31" t="s">
        <v>67</v>
      </c>
      <c r="R60" s="31" t="s">
        <v>65</v>
      </c>
    </row>
    <row r="61" spans="1:18" x14ac:dyDescent="0.2">
      <c r="A61" s="22" t="s">
        <v>174</v>
      </c>
      <c r="B61" s="23" t="s">
        <v>175</v>
      </c>
      <c r="C61" s="24"/>
      <c r="D61" s="23" t="s">
        <v>52</v>
      </c>
      <c r="E61" s="42">
        <v>43892.416666666664</v>
      </c>
      <c r="F61" s="26"/>
      <c r="G61" s="34"/>
      <c r="H61" s="28"/>
      <c r="I61" s="23" t="s">
        <v>20</v>
      </c>
      <c r="J61" s="29">
        <v>6</v>
      </c>
      <c r="K61" s="29">
        <v>2</v>
      </c>
      <c r="L61" s="29">
        <v>6</v>
      </c>
      <c r="M61" s="30"/>
      <c r="N61" s="31" t="s">
        <v>65</v>
      </c>
      <c r="O61" s="31" t="s">
        <v>65</v>
      </c>
      <c r="P61" s="31" t="s">
        <v>65</v>
      </c>
      <c r="Q61" s="31" t="s">
        <v>67</v>
      </c>
      <c r="R61" s="31" t="s">
        <v>65</v>
      </c>
    </row>
    <row r="62" spans="1:18" x14ac:dyDescent="0.2">
      <c r="A62" s="22" t="s">
        <v>181</v>
      </c>
      <c r="B62" s="23" t="s">
        <v>89</v>
      </c>
      <c r="C62" s="24" t="s">
        <v>24</v>
      </c>
      <c r="D62" s="23" t="s">
        <v>4</v>
      </c>
      <c r="E62" s="25">
        <v>43800.166666666664</v>
      </c>
      <c r="F62" s="26"/>
      <c r="G62" s="27"/>
      <c r="H62" s="28"/>
      <c r="I62" s="23" t="s">
        <v>23</v>
      </c>
      <c r="J62" s="29">
        <v>43806.166666666664</v>
      </c>
      <c r="K62" s="29">
        <v>43802.166666666664</v>
      </c>
      <c r="L62" s="29">
        <v>43806.166666666664</v>
      </c>
      <c r="M62" s="30"/>
      <c r="N62" s="31" t="s">
        <v>69</v>
      </c>
      <c r="O62" s="31" t="s">
        <v>83</v>
      </c>
      <c r="P62" s="31" t="s">
        <v>69</v>
      </c>
      <c r="Q62" s="31" t="s">
        <v>67</v>
      </c>
      <c r="R62" s="31" t="s">
        <v>21</v>
      </c>
    </row>
    <row r="63" spans="1:18" x14ac:dyDescent="0.2">
      <c r="A63" s="22" t="s">
        <v>180</v>
      </c>
      <c r="B63" s="23" t="s">
        <v>92</v>
      </c>
      <c r="C63" s="24" t="s">
        <v>48</v>
      </c>
      <c r="D63" s="23" t="s">
        <v>4</v>
      </c>
      <c r="E63" s="25">
        <v>43806.986111111109</v>
      </c>
      <c r="F63" s="26"/>
      <c r="G63" s="34"/>
      <c r="H63" s="28"/>
      <c r="I63" s="23" t="s">
        <v>23</v>
      </c>
      <c r="J63" s="29">
        <v>43812.986111111109</v>
      </c>
      <c r="K63" s="29">
        <v>43808.986111111109</v>
      </c>
      <c r="L63" s="29">
        <v>43812.986111111109</v>
      </c>
      <c r="M63" s="30"/>
      <c r="N63" s="31" t="s">
        <v>69</v>
      </c>
      <c r="O63" s="31" t="s">
        <v>83</v>
      </c>
      <c r="P63" s="31" t="s">
        <v>69</v>
      </c>
      <c r="Q63" s="31" t="s">
        <v>67</v>
      </c>
      <c r="R63" s="31" t="s">
        <v>21</v>
      </c>
    </row>
    <row r="64" spans="1:18" x14ac:dyDescent="0.2">
      <c r="A64" s="37" t="s">
        <v>179</v>
      </c>
      <c r="B64" s="24" t="s">
        <v>102</v>
      </c>
      <c r="C64" s="24" t="s">
        <v>36</v>
      </c>
      <c r="D64" s="24" t="s">
        <v>4</v>
      </c>
      <c r="E64" s="25">
        <v>43813.747916666667</v>
      </c>
      <c r="F64" s="26"/>
      <c r="G64" s="34"/>
      <c r="H64" s="28"/>
      <c r="I64" s="23" t="s">
        <v>23</v>
      </c>
      <c r="J64" s="29">
        <v>43819.747916666667</v>
      </c>
      <c r="K64" s="29">
        <v>43815.747916666667</v>
      </c>
      <c r="L64" s="29">
        <v>43819.747916666667</v>
      </c>
      <c r="M64" s="30"/>
      <c r="N64" s="31" t="s">
        <v>69</v>
      </c>
      <c r="O64" s="31" t="s">
        <v>83</v>
      </c>
      <c r="P64" s="31" t="s">
        <v>69</v>
      </c>
      <c r="Q64" s="31" t="s">
        <v>67</v>
      </c>
      <c r="R64" s="31" t="s">
        <v>21</v>
      </c>
    </row>
    <row r="65" spans="1:19" x14ac:dyDescent="0.2">
      <c r="A65" s="22" t="s">
        <v>178</v>
      </c>
      <c r="B65" s="23" t="s">
        <v>98</v>
      </c>
      <c r="C65" s="24" t="s">
        <v>36</v>
      </c>
      <c r="D65" s="23" t="s">
        <v>4</v>
      </c>
      <c r="E65" s="25">
        <v>43827.777083333334</v>
      </c>
      <c r="F65" s="26"/>
      <c r="G65" s="27"/>
      <c r="H65" s="28"/>
      <c r="I65" s="23" t="s">
        <v>23</v>
      </c>
      <c r="J65" s="29">
        <v>43833.777083333334</v>
      </c>
      <c r="K65" s="29">
        <v>43829.777083333334</v>
      </c>
      <c r="L65" s="29">
        <v>43833.777083333334</v>
      </c>
      <c r="M65" s="30"/>
      <c r="N65" s="31" t="s">
        <v>69</v>
      </c>
      <c r="O65" s="31" t="s">
        <v>83</v>
      </c>
      <c r="P65" s="31" t="s">
        <v>69</v>
      </c>
      <c r="Q65" s="31" t="s">
        <v>67</v>
      </c>
      <c r="R65" s="31" t="s">
        <v>21</v>
      </c>
    </row>
    <row r="66" spans="1:19" x14ac:dyDescent="0.2">
      <c r="A66" s="22" t="s">
        <v>177</v>
      </c>
      <c r="B66" s="23" t="s">
        <v>43</v>
      </c>
      <c r="C66" s="24" t="s">
        <v>48</v>
      </c>
      <c r="D66" s="23" t="s">
        <v>4</v>
      </c>
      <c r="E66" s="25">
        <v>43835.726388888892</v>
      </c>
      <c r="F66" s="26"/>
      <c r="G66" s="27"/>
      <c r="H66" s="28"/>
      <c r="I66" s="23" t="s">
        <v>23</v>
      </c>
      <c r="J66" s="29">
        <v>43841.726388888892</v>
      </c>
      <c r="K66" s="29">
        <v>43837.726388888892</v>
      </c>
      <c r="L66" s="29">
        <v>43841.726388888892</v>
      </c>
      <c r="M66" s="30"/>
      <c r="N66" s="31" t="s">
        <v>69</v>
      </c>
      <c r="O66" s="31" t="s">
        <v>83</v>
      </c>
      <c r="P66" s="31" t="s">
        <v>69</v>
      </c>
      <c r="Q66" s="31" t="s">
        <v>67</v>
      </c>
      <c r="R66" s="31" t="s">
        <v>21</v>
      </c>
    </row>
    <row r="67" spans="1:19" x14ac:dyDescent="0.2">
      <c r="A67" s="22" t="s">
        <v>176</v>
      </c>
      <c r="B67" s="23" t="s">
        <v>97</v>
      </c>
      <c r="C67" s="24" t="s">
        <v>84</v>
      </c>
      <c r="D67" s="23" t="s">
        <v>4</v>
      </c>
      <c r="E67" s="25">
        <v>43841.916666666664</v>
      </c>
      <c r="F67" s="26"/>
      <c r="G67" s="27"/>
      <c r="H67" s="28"/>
      <c r="I67" s="23" t="s">
        <v>23</v>
      </c>
      <c r="J67" s="29">
        <v>43847.718055555553</v>
      </c>
      <c r="K67" s="29">
        <v>43843.718055555553</v>
      </c>
      <c r="L67" s="29">
        <v>43847.718055555553</v>
      </c>
      <c r="M67" s="30"/>
      <c r="N67" s="31" t="s">
        <v>69</v>
      </c>
      <c r="O67" s="31" t="s">
        <v>83</v>
      </c>
      <c r="P67" s="31" t="s">
        <v>69</v>
      </c>
      <c r="Q67" s="31" t="s">
        <v>67</v>
      </c>
      <c r="R67" s="31" t="s">
        <v>21</v>
      </c>
    </row>
    <row r="68" spans="1:19" x14ac:dyDescent="0.2">
      <c r="A68" s="22" t="s">
        <v>187</v>
      </c>
      <c r="B68" s="23" t="s">
        <v>188</v>
      </c>
      <c r="C68" s="24" t="s">
        <v>41</v>
      </c>
      <c r="D68" s="23" t="s">
        <v>73</v>
      </c>
      <c r="E68" s="25">
        <f>F68</f>
        <v>0</v>
      </c>
      <c r="F68" s="26"/>
      <c r="G68" s="27"/>
      <c r="H68" s="28"/>
      <c r="I68" s="23" t="s">
        <v>20</v>
      </c>
      <c r="J68" s="29">
        <f>+G68+6</f>
        <v>6</v>
      </c>
      <c r="K68" s="29">
        <f>G68+2</f>
        <v>2</v>
      </c>
      <c r="L68" s="29">
        <f>G68+6</f>
        <v>6</v>
      </c>
      <c r="M68" s="30"/>
      <c r="N68" s="31" t="s">
        <v>65</v>
      </c>
      <c r="O68" s="31" t="s">
        <v>65</v>
      </c>
      <c r="P68" s="31" t="s">
        <v>65</v>
      </c>
      <c r="Q68" s="31" t="s">
        <v>67</v>
      </c>
      <c r="R68" s="31" t="s">
        <v>65</v>
      </c>
      <c r="S68" s="32"/>
    </row>
  </sheetData>
  <hyperlinks>
    <hyperlink ref="N49:R49" location="'Dev TRP'!A1" display="Link" xr:uid="{00000000-0004-0000-0800-000000000000}"/>
  </hyperlinks>
  <pageMargins left="0.7" right="0.7" top="0.75" bottom="0.75" header="0.3" footer="0.3"/>
  <pageSetup orientation="portrait" r:id="rId1"/>
  <headerFooter>
    <oddFooter>&amp;L&amp;1#&amp;"Calibri"&amp;10&amp;K000000Classification: Public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Dic-Ene 22</vt:lpstr>
      <vt:lpstr>Feb- Mar</vt:lpstr>
      <vt:lpstr>Abr-May</vt:lpstr>
      <vt:lpstr>Jun-Jul</vt:lpstr>
      <vt:lpstr>Ago-Sep</vt:lpstr>
      <vt:lpstr>Oct-Nov</vt:lpstr>
      <vt:lpstr>DEVOLUCIONES</vt:lpstr>
      <vt:lpstr>DEPOSITOS</vt:lpstr>
      <vt:lpstr>BUQUES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Guida, Carlos</dc:creator>
  <cp:lastModifiedBy>Carlos Guida</cp:lastModifiedBy>
  <cp:lastPrinted>2019-02-05T14:50:05Z</cp:lastPrinted>
  <dcterms:created xsi:type="dcterms:W3CDTF">1999-03-03T14:14:16Z</dcterms:created>
  <dcterms:modified xsi:type="dcterms:W3CDTF">2022-03-30T11:29:13Z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2022-03-30T11:29:10Z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>b5defdaa-39fa-40e1-88eb-223cb669d42c</vt:lpwstr>
  </property>
  <property fmtid="{D5CDD505-2E9C-101B-9397-08002B2CF9AE}" pid="8" name="MSIP_Label_455b24b8-e69b-4583-bfd0-d64b5cee0119_ContentBits">
    <vt:lpwstr>2</vt:lpwstr>
  </property>
</Properties>
</file>